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9075" activeTab="3"/>
  </bookViews>
  <sheets>
    <sheet name="стр.1" sheetId="1" r:id="rId1"/>
    <sheet name="стр.2_3" sheetId="2" r:id="rId2"/>
    <sheet name="стр.4_5" sheetId="3" r:id="rId3"/>
    <sheet name="стр.6_7" sheetId="4" r:id="rId4"/>
    <sheet name="Лист1" sheetId="5" r:id="rId5"/>
  </sheets>
  <definedNames>
    <definedName name="_xlnm.Print_Titles" localSheetId="1">'стр.2_3'!$5:$5</definedName>
    <definedName name="_xlnm.Print_Titles" localSheetId="2">'стр.4_5'!$4:$5</definedName>
    <definedName name="_xlnm.Print_Area" localSheetId="0">'стр.1'!$A$1:$DD$40</definedName>
    <definedName name="_xlnm.Print_Area" localSheetId="1">'стр.2_3'!$A$1:$DC$77</definedName>
    <definedName name="_xlnm.Print_Area" localSheetId="2">'стр.4_5'!$A$1:$DD$60</definedName>
  </definedNames>
  <calcPr fullCalcOnLoad="1"/>
</workbook>
</file>

<file path=xl/sharedStrings.xml><?xml version="1.0" encoding="utf-8"?>
<sst xmlns="http://schemas.openxmlformats.org/spreadsheetml/2006/main" count="270" uniqueCount="169">
  <si>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</si>
  <si>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</si>
  <si>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</si>
  <si>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</si>
  <si>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</si>
  <si>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</si>
  <si>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</si>
  <si>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</si>
  <si>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</si>
  <si>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</si>
  <si>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</si>
  <si>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</si>
  <si>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</si>
  <si>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</si>
  <si>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</si>
  <si>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</si>
  <si>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</si>
  <si>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</si>
  <si>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</si>
  <si>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</si>
  <si>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</si>
  <si>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</si>
  <si>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</si>
  <si>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</si>
  <si>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</si>
  <si>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</si>
  <si>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</si>
  <si>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</si>
  <si>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</si>
  <si>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</si>
  <si>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</si>
  <si>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</si>
  <si>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</si>
  <si>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</si>
  <si>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</si>
  <si>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</si>
  <si>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</si>
  <si>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</si>
  <si>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</si>
  <si>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</si>
  <si>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</si>
  <si>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</si>
  <si>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</si>
  <si>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</si>
  <si>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</si>
  <si>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</si>
  <si>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</si>
  <si>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</si>
  <si>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</si>
  <si>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</si>
  <si>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</si>
  <si>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</si>
  <si>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</si>
  <si>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</si>
  <si>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</si>
  <si>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</si>
  <si>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</si>
  <si>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</si>
  <si>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</si>
  <si>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</si>
  <si>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</si>
  <si>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</si>
  <si>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</si>
  <si>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</si>
  <si>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</si>
  <si>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</si>
  <si>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</si>
  <si>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</si>
  <si>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</si>
  <si>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</si>
  <si>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</si>
  <si>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</si>
  <si>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</si>
  <si>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</si>
  <si>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</si>
  <si>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</si>
  <si>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</si>
  <si>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</si>
  <si>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</si>
  <si>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</si>
  <si>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</si>
  <si>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</si>
  <si>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</si>
  <si>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</si>
  <si>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</si>
  <si>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</si>
  <si>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</si>
  <si>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</si>
  <si>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</si>
  <si>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</si>
  <si>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</si>
  <si>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</si>
  <si>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</si>
  <si>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</si>
  <si>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</si>
  <si>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</si>
  <si>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</si>
  <si>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</si>
  <si>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</si>
  <si>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</si>
  <si>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</si>
  <si>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</si>
  <si>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</si>
  <si>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</si>
  <si>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</si>
  <si>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</si>
  <si>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</si>
  <si>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</si>
  <si>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операции
по счетам, открытым
в кредитных организациях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</si>
  <si>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</si>
  <si>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</si>
  <si>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муниципального учреждения</t>
  </si>
  <si>
    <t>учреждения</t>
  </si>
  <si>
    <t>Наименование муниципального</t>
  </si>
  <si>
    <t>I. Сведения о деятельности муниципального учреждения</t>
  </si>
  <si>
    <t>1.1. Цели деятельности муниципального учреждения</t>
  </si>
  <si>
    <t>1.2. Виды деятельности муниципального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</si>
  <si>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</si>
  <si>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</si>
  <si>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</si>
  <si>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</si>
  <si>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</si>
  <si>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</si>
  <si>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</si>
  <si>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</si>
  <si>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III. Показатели по поступлениям и выплатам муниципального учреждения</t>
  </si>
  <si>
    <t>1.2. Общая балансовая стоимость движимого муниципального имущества, всего</t>
  </si>
  <si>
    <t>47706015</t>
  </si>
  <si>
    <t>2902033431/290201001</t>
  </si>
  <si>
    <t>164501, г. Северодвинск, ул. Индустриальная, д. 63</t>
  </si>
  <si>
    <t>поступления доходов от ксерокопирования</t>
  </si>
  <si>
    <t>поступления от концертной деятельности</t>
  </si>
  <si>
    <t>поступления за обучение по дополнительным образовательным услугам</t>
  </si>
  <si>
    <t>прочие доходы (гранты, пожертвования)</t>
  </si>
  <si>
    <t>Поступления от реализации ценных бумаг</t>
  </si>
  <si>
    <t>Суровцева Н.В.</t>
  </si>
  <si>
    <t xml:space="preserve">Начальник Управления культуры и общественных связей </t>
  </si>
  <si>
    <t>Субсидии на выполнение муниципального задания в том числе,всего:</t>
  </si>
  <si>
    <t>Начисления на выплаты по оплате 
труда в том числе, ВСЕГО:</t>
  </si>
  <si>
    <t>Заработная плата в том числе, ВСЕГО:</t>
  </si>
  <si>
    <t>Средства во временном распоряжении всего</t>
  </si>
  <si>
    <t>Код
бюджетной классификации
операции
сектора госу-
дарственного управления</t>
  </si>
  <si>
    <t>Субсидии на выполнение муниципального задания</t>
  </si>
  <si>
    <t>Целевые субсидии</t>
  </si>
  <si>
    <t>Заработная плата</t>
  </si>
  <si>
    <t>Начисления на выплаты по оплате 
труда</t>
  </si>
  <si>
    <t>Увеличение стоимости основных средств</t>
  </si>
  <si>
    <t>Средства во временном распоряжении, всего</t>
  </si>
  <si>
    <t>2016 год</t>
  </si>
  <si>
    <t>муниципальное бюджетное образовательное учреждение дополнительного образования детей  "Детская музыкальная школа № 3"</t>
  </si>
  <si>
    <t>муниципальное казенное учреждение "Управление культуры и общественных связей Администрации Северодвинска"</t>
  </si>
  <si>
    <t>Целенаправленный процесс обучения и воспитания детей в интересах личности, общества, государства,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самообразовании.</t>
  </si>
  <si>
    <t xml:space="preserve">Обучение детей на самоокупаемом отделении в подготовительных группах;                                                                                  обучение детей в музыкальном классе;                                                                                                    преподавание специальных дисциплин сверх программы и учебного плана;                                               обучение детей отдельным дисциплинам, репетиторство, консультации для учащихся;                                                                                   создание различных групп, музыкального класса на самоокупаемости для обучения и приобщения детей к знаниям мировой культуры;                                                                                                              ксерокопирование;  продажа учебно -методических пособий и материалов;                                                 ремонт и  настройка музыкальных инструментов; прокат музыкальных инструментов;                         организация, проведение платных просветительских мероприятий для населения, предприятий, организаций; организация и проведение мастер-классов.  </t>
  </si>
  <si>
    <t>Реализация дополнительных предпроффессиональных общеобразовательных программ в области музыкального искусства, к минимуму содержания, структуре и условиям реализации которых установлены федеральные государственные требования.                                                                                                                                                  Образовательная деятельность по реализации программ дополнительного образования детей музыкально-эстетической  направленности.</t>
  </si>
  <si>
    <t>субсидии  из местного бюджета на финансовое обеспечение выполнения муниципального задания на оказание муниципальных услуг (выполнение работ)</t>
  </si>
  <si>
    <t xml:space="preserve">Целевые субсидии 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</si>
  <si>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</si>
  <si>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предоставление дополнительного образования эстетической направленности</t>
  </si>
  <si>
    <t>Поступления от оказания муниципальным учреждением услуг (выполнение работ), предоставление которых для физических и юридических лиц осуществляется на платной основе, всего</t>
  </si>
  <si>
    <t>15</t>
  </si>
  <si>
    <t>и на плановый период 2016 и 2017 г.г.</t>
  </si>
  <si>
    <t>План финансово-хозяйственной деятельности на 2015 год</t>
  </si>
  <si>
    <t>2017год</t>
  </si>
  <si>
    <t>на плановый период 2016  и 2017 г.г.</t>
  </si>
  <si>
    <t xml:space="preserve">II. Показатели финансового состояния муниципального учреждения                                         на 2015 год                                                         </t>
  </si>
  <si>
    <t>III. Показатели по поступлениям и выплатам муниципального учреждения на 2015год</t>
  </si>
  <si>
    <t>марта</t>
  </si>
  <si>
    <t>03</t>
  </si>
  <si>
    <t>03.03.2015г.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</si>
</sst>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2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9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" fontId="1" fillId="0" borderId="32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left" vertical="top" wrapText="1" indent="2"/>
    </xf>
    <xf numFmtId="4" fontId="1" fillId="0" borderId="23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top"/>
    </xf>
    <xf numFmtId="4" fontId="4" fillId="0" borderId="37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4" fontId="1" fillId="0" borderId="38" xfId="0" applyNumberFormat="1" applyFont="1" applyBorder="1" applyAlignment="1">
      <alignment horizontal="center" vertical="top"/>
    </xf>
    <xf numFmtId="4" fontId="1" fillId="0" borderId="39" xfId="0" applyNumberFormat="1" applyFont="1" applyBorder="1" applyAlignment="1">
      <alignment horizontal="center" vertical="top"/>
    </xf>
    <xf numFmtId="4" fontId="1" fillId="0" borderId="4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4" fontId="4" fillId="0" borderId="22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4" fontId="4" fillId="0" borderId="38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4" fillId="0" borderId="39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39"/>
  <sheetViews>
    <sheetView zoomScaleSheetLayoutView="100" zoomScalePageLayoutView="0" workbookViewId="0" topLeftCell="A4">
      <selection activeCell="ED19" sqref="ED19"/>
    </sheetView>
  </sheetViews>
  <sheetFormatPr defaultColWidth="0.875" defaultRowHeight="12.75"/>
  <cols>
    <col min="1" max="66" width="0.875" style="1" customWidth="1"/>
    <col min="67" max="67" width="3.875" style="1" bestFit="1" customWidth="1"/>
    <col min="68" max="16384" width="0.875" style="1" customWidth="1"/>
  </cols>
  <sheetData>
    <row r="1" s="2" customFormat="1" ht="11.25" customHeight="1" hidden="1"/>
    <row r="2" spans="71:108" s="2" customFormat="1" ht="2.25" customHeight="1" hidden="1"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</row>
    <row r="3" ht="15" hidden="1">
      <c r="N3" s="2"/>
    </row>
    <row r="4" spans="57:108" ht="20.25" customHeight="1">
      <c r="BE4" s="59" t="s">
        <v>14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57:108" ht="33.75" customHeight="1">
      <c r="BE5" s="60" t="s">
        <v>136</v>
      </c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57:108" s="2" customFormat="1" ht="12">
      <c r="BE6" s="64" t="s">
        <v>40</v>
      </c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57:108" ht="15"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3" t="s">
        <v>135</v>
      </c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57:108" s="2" customFormat="1" ht="12">
      <c r="BE8" s="62" t="s">
        <v>12</v>
      </c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 t="s">
        <v>13</v>
      </c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</row>
    <row r="9" spans="65:99" ht="15">
      <c r="BM9" s="10" t="s">
        <v>2</v>
      </c>
      <c r="BN9" s="83"/>
      <c r="BO9" s="83"/>
      <c r="BP9" s="83"/>
      <c r="BQ9" s="83"/>
      <c r="BR9" s="1" t="s">
        <v>2</v>
      </c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4">
        <v>20</v>
      </c>
      <c r="CN9" s="84"/>
      <c r="CO9" s="84"/>
      <c r="CP9" s="84"/>
      <c r="CQ9" s="85"/>
      <c r="CR9" s="85"/>
      <c r="CS9" s="85"/>
      <c r="CT9" s="85"/>
      <c r="CU9" s="1" t="s">
        <v>3</v>
      </c>
    </row>
    <row r="10" ht="15">
      <c r="CY10" s="9"/>
    </row>
    <row r="11" spans="1:108" ht="16.5">
      <c r="A11" s="81" t="s">
        <v>161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</row>
    <row r="12" spans="10:92" s="11" customFormat="1" ht="16.5">
      <c r="J12" s="87" t="s">
        <v>160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</row>
    <row r="13" spans="93:108" ht="15">
      <c r="CO13" s="63" t="s">
        <v>15</v>
      </c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</row>
    <row r="14" spans="91:108" ht="15" customHeight="1">
      <c r="CM14" s="10" t="s">
        <v>41</v>
      </c>
      <c r="CO14" s="66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</row>
    <row r="15" spans="37:108" ht="15" customHeight="1">
      <c r="AK15" s="4" t="s">
        <v>2</v>
      </c>
      <c r="AL15" s="79" t="s">
        <v>167</v>
      </c>
      <c r="AM15" s="79"/>
      <c r="AN15" s="79"/>
      <c r="AO15" s="79"/>
      <c r="AP15" s="3" t="s">
        <v>2</v>
      </c>
      <c r="AQ15" s="3"/>
      <c r="AR15" s="3"/>
      <c r="AS15" s="79" t="s">
        <v>166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2">
        <v>20</v>
      </c>
      <c r="BL15" s="72"/>
      <c r="BM15" s="72"/>
      <c r="BN15" s="72"/>
      <c r="BO15" s="86" t="s">
        <v>159</v>
      </c>
      <c r="BP15" s="86"/>
      <c r="BQ15" s="86"/>
      <c r="BR15" s="86"/>
      <c r="BS15" s="3" t="s">
        <v>3</v>
      </c>
      <c r="BT15" s="3"/>
      <c r="BU15" s="3"/>
      <c r="BV15" s="3"/>
      <c r="BY15" s="15"/>
      <c r="CM15" s="10" t="s">
        <v>16</v>
      </c>
      <c r="CO15" s="66" t="s">
        <v>168</v>
      </c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77:108" ht="15" customHeight="1">
      <c r="BY16" s="15"/>
      <c r="BZ16" s="15"/>
      <c r="CM16" s="10"/>
      <c r="CO16" s="66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</row>
    <row r="17" spans="77:108" ht="15" customHeight="1">
      <c r="BY17" s="15"/>
      <c r="BZ17" s="15"/>
      <c r="CM17" s="10"/>
      <c r="CO17" s="66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ht="15" customHeight="1">
      <c r="A18" s="5" t="s">
        <v>113</v>
      </c>
      <c r="AH18" s="73" t="s">
        <v>149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M18" s="10" t="s">
        <v>17</v>
      </c>
      <c r="CO18" s="66" t="s">
        <v>127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15" customHeight="1">
      <c r="A19" s="5" t="s">
        <v>112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3"/>
      <c r="V19" s="18"/>
      <c r="W19" s="18"/>
      <c r="X19" s="18"/>
      <c r="Y19" s="18"/>
      <c r="Z19" s="19"/>
      <c r="AA19" s="19"/>
      <c r="AB19" s="19"/>
      <c r="AC19" s="17"/>
      <c r="AD19" s="17"/>
      <c r="AE19" s="17"/>
      <c r="AF19" s="17"/>
      <c r="AG19" s="17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M19" s="30"/>
      <c r="CO19" s="66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8"/>
    </row>
    <row r="20" spans="1:108" ht="15" customHeight="1">
      <c r="A20" s="5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M20" s="30"/>
      <c r="CO20" s="66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34:108" ht="21" customHeight="1"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M21" s="10"/>
      <c r="CO21" s="69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20" customFormat="1" ht="21" customHeight="1">
      <c r="A22" s="20" t="s">
        <v>60</v>
      </c>
      <c r="AH22" s="82" t="s">
        <v>128</v>
      </c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21"/>
      <c r="CM22" s="31"/>
      <c r="CO22" s="76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s="20" customFormat="1" ht="21" customHeight="1">
      <c r="A23" s="22" t="s">
        <v>19</v>
      </c>
      <c r="CM23" s="32" t="s">
        <v>18</v>
      </c>
      <c r="CO23" s="76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</row>
    <row r="24" spans="1:108" s="20" customFormat="1" ht="15">
      <c r="A24" s="22"/>
      <c r="BX24" s="22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ht="15" customHeight="1">
      <c r="A25" s="5" t="s">
        <v>106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7"/>
      <c r="AN25" s="7"/>
      <c r="AO25" s="7"/>
      <c r="AP25" s="7"/>
      <c r="AQ25" s="7"/>
      <c r="AR25" s="7"/>
      <c r="AS25" s="7"/>
      <c r="AT25" s="58" t="s">
        <v>150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15">
      <c r="A26" s="5" t="s">
        <v>107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7"/>
      <c r="AN26" s="7"/>
      <c r="AO26" s="7"/>
      <c r="AP26" s="7"/>
      <c r="AQ26" s="7"/>
      <c r="AR26" s="7"/>
      <c r="AS26" s="7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15">
      <c r="A27" s="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6"/>
      <c r="AM27" s="7"/>
      <c r="AN27" s="7"/>
      <c r="AO27" s="7"/>
      <c r="AP27" s="7"/>
      <c r="AQ27" s="7"/>
      <c r="AR27" s="7"/>
      <c r="AS27" s="7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ht="15" customHeight="1">
      <c r="A28" s="5" t="s">
        <v>61</v>
      </c>
      <c r="AM28" s="16"/>
      <c r="AN28" s="16"/>
      <c r="AO28" s="16"/>
      <c r="AP28" s="16"/>
      <c r="AQ28" s="16"/>
      <c r="AR28" s="16"/>
      <c r="AS28" s="16"/>
      <c r="AT28" s="73" t="s">
        <v>129</v>
      </c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16"/>
      <c r="CY28" s="16"/>
      <c r="CZ28" s="16"/>
      <c r="DA28" s="16"/>
      <c r="DB28" s="16"/>
      <c r="DC28" s="16"/>
      <c r="DD28" s="16"/>
    </row>
    <row r="29" spans="1:108" ht="15">
      <c r="A29" s="5" t="s">
        <v>111</v>
      </c>
      <c r="AM29" s="16"/>
      <c r="AN29" s="16"/>
      <c r="AO29" s="16"/>
      <c r="AP29" s="16"/>
      <c r="AQ29" s="16"/>
      <c r="AR29" s="16"/>
      <c r="AS29" s="16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16"/>
      <c r="CY29" s="16"/>
      <c r="CZ29" s="16"/>
      <c r="DA29" s="16"/>
      <c r="DB29" s="16"/>
      <c r="DC29" s="16"/>
      <c r="DD29" s="16"/>
    </row>
    <row r="30" spans="1:108" ht="15">
      <c r="A30" s="5"/>
      <c r="AM30" s="16"/>
      <c r="AN30" s="16"/>
      <c r="AO30" s="16"/>
      <c r="AP30" s="16"/>
      <c r="AQ30" s="16"/>
      <c r="AR30" s="16"/>
      <c r="AS30" s="16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16"/>
      <c r="CY30" s="16"/>
      <c r="CZ30" s="16"/>
      <c r="DA30" s="16"/>
      <c r="DB30" s="16"/>
      <c r="DC30" s="16"/>
      <c r="DD30" s="16"/>
    </row>
    <row r="31" ht="15" customHeight="1"/>
    <row r="32" spans="1:108" s="3" customFormat="1" ht="14.25">
      <c r="A32" s="75" t="s">
        <v>114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</row>
    <row r="33" spans="1:108" s="3" customFormat="1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</row>
    <row r="34" spans="1:108" ht="15" customHeight="1">
      <c r="A34" s="23" t="s">
        <v>115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45" customHeight="1">
      <c r="A35" s="65" t="s">
        <v>151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5" customHeight="1">
      <c r="A36" s="23" t="s">
        <v>116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78" customHeight="1">
      <c r="A37" s="74" t="s">
        <v>153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ht="15">
      <c r="A38" s="23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55.25" customHeight="1">
      <c r="A39" s="65" t="s">
        <v>152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</row>
    <row r="40" ht="28.5" customHeight="1"/>
  </sheetData>
  <sheetProtection/>
  <mergeCells count="37">
    <mergeCell ref="BS2:DD2"/>
    <mergeCell ref="A11:DD11"/>
    <mergeCell ref="AH22:BV22"/>
    <mergeCell ref="BN9:BQ9"/>
    <mergeCell ref="BU9:CL9"/>
    <mergeCell ref="CM9:CP9"/>
    <mergeCell ref="CQ9:CT9"/>
    <mergeCell ref="BO15:BR15"/>
    <mergeCell ref="BY8:DD8"/>
    <mergeCell ref="J12:CN12"/>
    <mergeCell ref="A39:DD39"/>
    <mergeCell ref="A37:DD37"/>
    <mergeCell ref="A32:DD32"/>
    <mergeCell ref="CO15:DD15"/>
    <mergeCell ref="CO22:DD22"/>
    <mergeCell ref="CO19:DD19"/>
    <mergeCell ref="CO20:DD20"/>
    <mergeCell ref="CO23:DD23"/>
    <mergeCell ref="AL15:AO15"/>
    <mergeCell ref="AS15:BJ15"/>
    <mergeCell ref="A35:DD35"/>
    <mergeCell ref="CO13:DD13"/>
    <mergeCell ref="CO14:DD14"/>
    <mergeCell ref="CO16:DD16"/>
    <mergeCell ref="CO17:DD17"/>
    <mergeCell ref="CO18:DD18"/>
    <mergeCell ref="CO21:DD21"/>
    <mergeCell ref="BK15:BN15"/>
    <mergeCell ref="AH18:CA21"/>
    <mergeCell ref="AT28:CW30"/>
    <mergeCell ref="AT25:CT27"/>
    <mergeCell ref="BE4:DD4"/>
    <mergeCell ref="BE5:DD5"/>
    <mergeCell ref="BE7:BX7"/>
    <mergeCell ref="BE8:BX8"/>
    <mergeCell ref="BY7:DD7"/>
    <mergeCell ref="BE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G78"/>
  <sheetViews>
    <sheetView zoomScaleSheetLayoutView="100" zoomScalePageLayoutView="0" workbookViewId="0" topLeftCell="A31">
      <selection activeCell="DR40" sqref="DR40"/>
    </sheetView>
  </sheetViews>
  <sheetFormatPr defaultColWidth="0.875" defaultRowHeight="12.75"/>
  <cols>
    <col min="1" max="70" width="0.875" style="1" customWidth="1"/>
    <col min="71" max="71" width="2.00390625" style="1" customWidth="1"/>
    <col min="72" max="72" width="0.37109375" style="1" customWidth="1"/>
    <col min="73" max="88" width="0.875" style="1" customWidth="1"/>
    <col min="89" max="89" width="6.125" style="1" customWidth="1"/>
    <col min="90" max="90" width="0.875" style="1" hidden="1" customWidth="1"/>
    <col min="91" max="91" width="6.875" style="1" hidden="1" customWidth="1"/>
    <col min="92" max="98" width="0.875" style="1" hidden="1" customWidth="1"/>
    <col min="99" max="99" width="0.74609375" style="1" hidden="1" customWidth="1"/>
    <col min="100" max="103" width="0.875" style="1" hidden="1" customWidth="1"/>
    <col min="104" max="104" width="0.6171875" style="1" hidden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4.125" style="1" hidden="1" customWidth="1"/>
    <col min="109" max="16384" width="0.875" style="1" customWidth="1"/>
  </cols>
  <sheetData>
    <row r="1" ht="3" customHeight="1"/>
    <row r="2" ht="15.75" customHeight="1" thickBot="1"/>
    <row r="3" spans="1:107" ht="41.25" customHeight="1">
      <c r="A3" s="93" t="s">
        <v>164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5"/>
    </row>
    <row r="4" spans="1:107" ht="7.5" customHeight="1">
      <c r="A4" s="33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34"/>
    </row>
    <row r="5" spans="1:107" ht="15">
      <c r="A5" s="105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6"/>
      <c r="BU5" s="100" t="s">
        <v>4</v>
      </c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2"/>
    </row>
    <row r="6" spans="1:107" s="3" customFormat="1" ht="15" customHeight="1">
      <c r="A6" s="35"/>
      <c r="B6" s="103" t="s">
        <v>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4"/>
      <c r="BU6" s="130">
        <v>31995913.62</v>
      </c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2"/>
    </row>
    <row r="7" spans="1:107" ht="15.75" thickBot="1">
      <c r="A7" s="36"/>
      <c r="B7" s="96" t="s">
        <v>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7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4"/>
    </row>
    <row r="8" spans="1:137" ht="30" customHeight="1" thickBot="1">
      <c r="A8" s="37"/>
      <c r="B8" s="98" t="s">
        <v>117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9"/>
      <c r="BU8" s="118">
        <f>BU10</f>
        <v>25696210.5</v>
      </c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9"/>
      <c r="EF8" s="47"/>
      <c r="EG8" s="48"/>
    </row>
    <row r="9" spans="1:107" ht="15">
      <c r="A9" s="36"/>
      <c r="B9" s="109" t="s">
        <v>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10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9"/>
    </row>
    <row r="10" spans="1:107" ht="45" customHeight="1">
      <c r="A10" s="37"/>
      <c r="B10" s="98" t="s">
        <v>118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9"/>
      <c r="BU10" s="107">
        <v>25696210.5</v>
      </c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8"/>
    </row>
    <row r="11" spans="1:107" ht="45" customHeight="1">
      <c r="A11" s="37"/>
      <c r="B11" s="98" t="s">
        <v>119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8"/>
    </row>
    <row r="12" spans="1:107" ht="45" customHeight="1">
      <c r="A12" s="37"/>
      <c r="B12" s="98" t="s">
        <v>120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8"/>
    </row>
    <row r="13" spans="1:107" ht="30" customHeight="1">
      <c r="A13" s="37"/>
      <c r="B13" s="98" t="s">
        <v>121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9"/>
      <c r="BU13" s="107">
        <v>13897094.65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8"/>
    </row>
    <row r="14" spans="1:107" ht="30" customHeight="1">
      <c r="A14" s="37"/>
      <c r="B14" s="98" t="s">
        <v>126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111">
        <v>6299703.12</v>
      </c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2"/>
    </row>
    <row r="15" spans="1:107" ht="15">
      <c r="A15" s="38"/>
      <c r="B15" s="109" t="s">
        <v>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10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</row>
    <row r="16" spans="1:107" ht="30" customHeight="1">
      <c r="A16" s="37"/>
      <c r="B16" s="98" t="s">
        <v>26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9"/>
      <c r="BU16" s="107">
        <v>5398317.23</v>
      </c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</row>
    <row r="17" spans="1:107" ht="15">
      <c r="A17" s="37"/>
      <c r="B17" s="98" t="s">
        <v>27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07">
        <v>1271063.71</v>
      </c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</row>
    <row r="18" spans="1:107" s="3" customFormat="1" ht="15" customHeight="1">
      <c r="A18" s="35"/>
      <c r="B18" s="103" t="s">
        <v>97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  <c r="BU18" s="113">
        <f>BU21+BU33</f>
        <v>61728.409999999996</v>
      </c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</row>
    <row r="19" spans="1:107" ht="15">
      <c r="A19" s="36"/>
      <c r="B19" s="96" t="s">
        <v>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8"/>
    </row>
    <row r="20" spans="1:107" ht="30" customHeight="1">
      <c r="A20" s="39"/>
      <c r="B20" s="120" t="s">
        <v>122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9"/>
    </row>
    <row r="21" spans="1:107" ht="30" customHeight="1">
      <c r="A21" s="37"/>
      <c r="B21" s="98" t="s">
        <v>123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111">
        <f>BU23+BU25</f>
        <v>21981.79</v>
      </c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2"/>
    </row>
    <row r="22" spans="1:107" ht="15" customHeight="1">
      <c r="A22" s="40"/>
      <c r="B22" s="109" t="s">
        <v>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0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9"/>
    </row>
    <row r="23" spans="1:107" ht="15" customHeight="1">
      <c r="A23" s="37"/>
      <c r="B23" s="98" t="s">
        <v>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9"/>
      <c r="BU23" s="107">
        <v>0</v>
      </c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8"/>
    </row>
    <row r="24" spans="1:107" ht="15" customHeight="1">
      <c r="A24" s="37"/>
      <c r="B24" s="98" t="s">
        <v>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9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8"/>
    </row>
    <row r="25" spans="1:107" ht="15" customHeight="1">
      <c r="A25" s="37"/>
      <c r="B25" s="98" t="s">
        <v>105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9"/>
      <c r="BU25" s="107">
        <v>21981.79</v>
      </c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8"/>
    </row>
    <row r="26" spans="1:107" ht="15" customHeight="1">
      <c r="A26" s="37"/>
      <c r="B26" s="98" t="s">
        <v>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9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8"/>
    </row>
    <row r="27" spans="1:107" ht="15" customHeight="1">
      <c r="A27" s="37"/>
      <c r="B27" s="98" t="s">
        <v>10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9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8"/>
    </row>
    <row r="28" spans="1:107" ht="15" customHeight="1">
      <c r="A28" s="37"/>
      <c r="B28" s="98" t="s">
        <v>11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9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8"/>
    </row>
    <row r="29" spans="1:107" ht="30" customHeight="1">
      <c r="A29" s="37"/>
      <c r="B29" s="98" t="s">
        <v>64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8"/>
    </row>
    <row r="30" spans="1:107" ht="30" customHeight="1">
      <c r="A30" s="37"/>
      <c r="B30" s="98" t="s">
        <v>100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9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8"/>
    </row>
    <row r="31" spans="1:107" ht="15" customHeight="1">
      <c r="A31" s="37"/>
      <c r="B31" s="98" t="s">
        <v>65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9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8"/>
    </row>
    <row r="32" spans="1:107" ht="15" customHeight="1">
      <c r="A32" s="37"/>
      <c r="B32" s="98" t="s">
        <v>66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9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8"/>
    </row>
    <row r="33" spans="1:107" ht="45" customHeight="1">
      <c r="A33" s="37"/>
      <c r="B33" s="98" t="s">
        <v>67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9"/>
      <c r="BU33" s="111">
        <f>BU35+BU37+BU39</f>
        <v>39746.619999999995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2"/>
    </row>
    <row r="34" spans="1:107" ht="13.5" customHeight="1">
      <c r="A34" s="40"/>
      <c r="B34" s="109" t="s">
        <v>6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10"/>
      <c r="BU34" s="115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7"/>
    </row>
    <row r="35" spans="1:107" ht="15" customHeight="1">
      <c r="A35" s="37"/>
      <c r="B35" s="98" t="s">
        <v>68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9"/>
      <c r="BU35" s="115">
        <v>0</v>
      </c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7"/>
    </row>
    <row r="36" spans="1:107" ht="15" customHeight="1">
      <c r="A36" s="37"/>
      <c r="B36" s="98" t="s">
        <v>69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9"/>
      <c r="BU36" s="115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7"/>
    </row>
    <row r="37" spans="1:107" ht="15" customHeight="1">
      <c r="A37" s="37"/>
      <c r="B37" s="98" t="s">
        <v>63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9"/>
      <c r="BU37" s="115">
        <v>402.92</v>
      </c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7"/>
    </row>
    <row r="38" spans="1:107" ht="15" customHeight="1">
      <c r="A38" s="37"/>
      <c r="B38" s="98" t="s">
        <v>70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9"/>
      <c r="BU38" s="115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7"/>
    </row>
    <row r="39" spans="1:107" ht="15" customHeight="1">
      <c r="A39" s="37"/>
      <c r="B39" s="98" t="s">
        <v>71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9"/>
      <c r="BU39" s="115">
        <v>39343.7</v>
      </c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7"/>
    </row>
    <row r="40" spans="1:107" ht="15" customHeight="1">
      <c r="A40" s="37"/>
      <c r="B40" s="98" t="s">
        <v>72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9"/>
      <c r="BU40" s="115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7"/>
    </row>
    <row r="41" spans="1:107" ht="30" customHeight="1">
      <c r="A41" s="37"/>
      <c r="B41" s="98" t="s">
        <v>73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9"/>
      <c r="BU41" s="115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7"/>
    </row>
    <row r="42" spans="1:107" ht="30" customHeight="1">
      <c r="A42" s="37"/>
      <c r="B42" s="98" t="s">
        <v>99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115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7"/>
    </row>
    <row r="43" spans="1:107" ht="27.75" customHeight="1">
      <c r="A43" s="37"/>
      <c r="B43" s="98" t="s">
        <v>74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9"/>
      <c r="BU43" s="115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7"/>
    </row>
    <row r="44" spans="1:107" ht="15" customHeight="1">
      <c r="A44" s="37"/>
      <c r="B44" s="98" t="s">
        <v>75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9"/>
      <c r="BU44" s="115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7"/>
    </row>
    <row r="45" spans="1:107" s="3" customFormat="1" ht="15" customHeight="1">
      <c r="A45" s="35"/>
      <c r="B45" s="122" t="s">
        <v>98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3"/>
      <c r="BU45" s="126">
        <f>BU63</f>
        <v>0</v>
      </c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8"/>
    </row>
    <row r="46" spans="1:107" ht="15" customHeight="1">
      <c r="A46" s="41"/>
      <c r="B46" s="98" t="s">
        <v>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9"/>
      <c r="BU46" s="115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7"/>
    </row>
    <row r="47" spans="1:107" ht="15" customHeight="1">
      <c r="A47" s="37"/>
      <c r="B47" s="98" t="s">
        <v>76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115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7"/>
    </row>
    <row r="48" spans="1:107" ht="30" customHeight="1">
      <c r="A48" s="37"/>
      <c r="B48" s="98" t="s">
        <v>124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9"/>
      <c r="BU48" s="115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7"/>
    </row>
    <row r="49" spans="1:107" ht="15" customHeight="1">
      <c r="A49" s="40"/>
      <c r="B49" s="124" t="s">
        <v>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5"/>
      <c r="BU49" s="115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7"/>
    </row>
    <row r="50" spans="1:107" ht="15" customHeight="1">
      <c r="A50" s="37"/>
      <c r="B50" s="98" t="s">
        <v>83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9"/>
      <c r="BU50" s="115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7"/>
    </row>
    <row r="51" spans="1:107" ht="15" customHeight="1">
      <c r="A51" s="37"/>
      <c r="B51" s="98" t="s">
        <v>42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9"/>
      <c r="BU51" s="115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7"/>
    </row>
    <row r="52" spans="1:107" ht="15" customHeight="1">
      <c r="A52" s="37"/>
      <c r="B52" s="96" t="s">
        <v>43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7"/>
      <c r="BU52" s="129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8"/>
    </row>
    <row r="53" spans="1:107" ht="15" customHeight="1">
      <c r="A53" s="37"/>
      <c r="B53" s="98" t="s">
        <v>44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9"/>
      <c r="BU53" s="129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8"/>
    </row>
    <row r="54" spans="1:107" ht="15" customHeight="1">
      <c r="A54" s="37"/>
      <c r="B54" s="98" t="s">
        <v>45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9"/>
      <c r="BU54" s="129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8"/>
    </row>
    <row r="55" spans="1:107" ht="15" customHeight="1">
      <c r="A55" s="37"/>
      <c r="B55" s="98" t="s">
        <v>46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9"/>
      <c r="BU55" s="129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8"/>
    </row>
    <row r="56" spans="1:107" ht="15" customHeight="1">
      <c r="A56" s="37"/>
      <c r="B56" s="98" t="s">
        <v>47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9"/>
      <c r="BU56" s="129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8"/>
    </row>
    <row r="57" spans="1:107" ht="15" customHeight="1">
      <c r="A57" s="37"/>
      <c r="B57" s="98" t="s">
        <v>77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9"/>
      <c r="BU57" s="129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8"/>
    </row>
    <row r="58" spans="1:107" ht="15" customHeight="1">
      <c r="A58" s="37"/>
      <c r="B58" s="98" t="s">
        <v>101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9"/>
      <c r="BU58" s="129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8"/>
    </row>
    <row r="59" spans="1:107" ht="15" customHeight="1">
      <c r="A59" s="37"/>
      <c r="B59" s="98" t="s">
        <v>78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9"/>
      <c r="BU59" s="12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8"/>
    </row>
    <row r="60" spans="1:107" ht="15" customHeight="1">
      <c r="A60" s="37"/>
      <c r="B60" s="98" t="s">
        <v>79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9"/>
      <c r="BU60" s="129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8"/>
    </row>
    <row r="61" spans="1:107" ht="15" customHeight="1">
      <c r="A61" s="37"/>
      <c r="B61" s="98" t="s">
        <v>80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9"/>
      <c r="BU61" s="129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8"/>
    </row>
    <row r="62" spans="1:107" ht="15" customHeight="1">
      <c r="A62" s="37"/>
      <c r="B62" s="98" t="s">
        <v>81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9"/>
      <c r="BU62" s="129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8"/>
    </row>
    <row r="63" spans="1:107" ht="45" customHeight="1">
      <c r="A63" s="37"/>
      <c r="B63" s="98" t="s">
        <v>82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9"/>
      <c r="BU63" s="129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8"/>
    </row>
    <row r="64" spans="1:107" ht="15" customHeight="1">
      <c r="A64" s="42"/>
      <c r="B64" s="109" t="s">
        <v>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10"/>
      <c r="BU64" s="129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8"/>
    </row>
    <row r="65" spans="1:107" ht="15" customHeight="1">
      <c r="A65" s="37"/>
      <c r="B65" s="98" t="s">
        <v>84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9"/>
      <c r="BU65" s="129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8"/>
    </row>
    <row r="66" spans="1:107" ht="15" customHeight="1">
      <c r="A66" s="37"/>
      <c r="B66" s="98" t="s">
        <v>48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9"/>
      <c r="BU66" s="129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8"/>
    </row>
    <row r="67" spans="1:107" ht="15" customHeight="1">
      <c r="A67" s="37"/>
      <c r="B67" s="98" t="s">
        <v>49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9"/>
      <c r="BU67" s="129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8"/>
    </row>
    <row r="68" spans="1:107" ht="15" customHeight="1">
      <c r="A68" s="37"/>
      <c r="B68" s="98" t="s">
        <v>50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9"/>
      <c r="BU68" s="129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8"/>
    </row>
    <row r="69" spans="1:107" ht="15" customHeight="1">
      <c r="A69" s="37"/>
      <c r="B69" s="98" t="s">
        <v>51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9"/>
      <c r="BU69" s="129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8"/>
    </row>
    <row r="70" spans="1:107" ht="15" customHeight="1">
      <c r="A70" s="37"/>
      <c r="B70" s="98" t="s">
        <v>52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9"/>
      <c r="BU70" s="129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8"/>
    </row>
    <row r="71" spans="1:107" ht="15" customHeight="1">
      <c r="A71" s="37"/>
      <c r="B71" s="98" t="s">
        <v>53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9"/>
      <c r="BU71" s="129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8"/>
    </row>
    <row r="72" spans="1:107" ht="15" customHeight="1">
      <c r="A72" s="37"/>
      <c r="B72" s="98" t="s">
        <v>85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9"/>
      <c r="BU72" s="129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8"/>
    </row>
    <row r="73" spans="1:107" ht="15" customHeight="1">
      <c r="A73" s="37"/>
      <c r="B73" s="98" t="s">
        <v>102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9"/>
      <c r="BU73" s="129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8"/>
    </row>
    <row r="74" spans="1:107" ht="15" customHeight="1">
      <c r="A74" s="37"/>
      <c r="B74" s="98" t="s">
        <v>86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9"/>
      <c r="BU74" s="129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8"/>
    </row>
    <row r="75" spans="1:107" ht="15" customHeight="1">
      <c r="A75" s="37"/>
      <c r="B75" s="98" t="s">
        <v>87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9"/>
      <c r="BU75" s="129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8"/>
    </row>
    <row r="76" spans="1:107" ht="15" customHeight="1">
      <c r="A76" s="37"/>
      <c r="B76" s="98" t="s">
        <v>88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9"/>
      <c r="BU76" s="129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8"/>
    </row>
    <row r="77" spans="1:107" ht="15" customHeight="1" thickBot="1">
      <c r="A77" s="43"/>
      <c r="B77" s="88" t="s">
        <v>89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9"/>
      <c r="BU77" s="90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2"/>
    </row>
    <row r="78" spans="1:107" ht="15.75" thickBot="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6"/>
    </row>
  </sheetData>
  <sheetProtection/>
  <mergeCells count="147">
    <mergeCell ref="BU69:DC69"/>
    <mergeCell ref="BU73:DC73"/>
    <mergeCell ref="BU30:DC30"/>
    <mergeCell ref="B31:BT31"/>
    <mergeCell ref="BU31:DC31"/>
    <mergeCell ref="B34:BT34"/>
    <mergeCell ref="BU33:DC33"/>
    <mergeCell ref="BU34:DC34"/>
    <mergeCell ref="B32:BT32"/>
    <mergeCell ref="B33:BT33"/>
    <mergeCell ref="B76:BT76"/>
    <mergeCell ref="BU76:DC76"/>
    <mergeCell ref="B70:BT70"/>
    <mergeCell ref="BU70:DC70"/>
    <mergeCell ref="B71:BT71"/>
    <mergeCell ref="BU71:DC71"/>
    <mergeCell ref="B74:BT74"/>
    <mergeCell ref="BU74:DC74"/>
    <mergeCell ref="B75:BT75"/>
    <mergeCell ref="B72:BT72"/>
    <mergeCell ref="BU75:DC75"/>
    <mergeCell ref="B66:BT66"/>
    <mergeCell ref="BU66:DC66"/>
    <mergeCell ref="B67:BT67"/>
    <mergeCell ref="B68:BT68"/>
    <mergeCell ref="BU68:DC68"/>
    <mergeCell ref="B69:BT69"/>
    <mergeCell ref="BU67:DC67"/>
    <mergeCell ref="BU72:DC72"/>
    <mergeCell ref="B73:BT73"/>
    <mergeCell ref="B60:BT60"/>
    <mergeCell ref="BU60:DC60"/>
    <mergeCell ref="B63:BT63"/>
    <mergeCell ref="B65:BT65"/>
    <mergeCell ref="BU65:DC65"/>
    <mergeCell ref="BU63:DC63"/>
    <mergeCell ref="BU64:DC64"/>
    <mergeCell ref="B64:BT64"/>
    <mergeCell ref="B61:BT61"/>
    <mergeCell ref="BU61:DC61"/>
    <mergeCell ref="B62:BT62"/>
    <mergeCell ref="BU62:DC62"/>
    <mergeCell ref="BU55:DC55"/>
    <mergeCell ref="B56:BT56"/>
    <mergeCell ref="BU56:DC56"/>
    <mergeCell ref="B59:BT59"/>
    <mergeCell ref="BU59:DC59"/>
    <mergeCell ref="BU58:DC58"/>
    <mergeCell ref="B55:BT55"/>
    <mergeCell ref="B57:BT57"/>
    <mergeCell ref="BU6:DC6"/>
    <mergeCell ref="BU7:DC7"/>
    <mergeCell ref="BU8:DC8"/>
    <mergeCell ref="BU9:DC9"/>
    <mergeCell ref="BU53:DC53"/>
    <mergeCell ref="B54:BT54"/>
    <mergeCell ref="BU54:DC54"/>
    <mergeCell ref="BU32:DC32"/>
    <mergeCell ref="B51:BT51"/>
    <mergeCell ref="BU51:DC51"/>
    <mergeCell ref="B52:BT52"/>
    <mergeCell ref="BU52:DC52"/>
    <mergeCell ref="BU57:DC57"/>
    <mergeCell ref="B58:BT58"/>
    <mergeCell ref="B53:BT53"/>
    <mergeCell ref="BU43:DC43"/>
    <mergeCell ref="B50:BT50"/>
    <mergeCell ref="BU50:DC50"/>
    <mergeCell ref="B47:BT47"/>
    <mergeCell ref="BU47:DC47"/>
    <mergeCell ref="B49:BT49"/>
    <mergeCell ref="BU48:DC48"/>
    <mergeCell ref="BU49:DC49"/>
    <mergeCell ref="B48:BT48"/>
    <mergeCell ref="B42:BT42"/>
    <mergeCell ref="BU42:DC42"/>
    <mergeCell ref="B46:BT46"/>
    <mergeCell ref="BU45:DC45"/>
    <mergeCell ref="BU46:DC46"/>
    <mergeCell ref="B44:BT44"/>
    <mergeCell ref="B23:BT23"/>
    <mergeCell ref="BU23:DC23"/>
    <mergeCell ref="B26:BT26"/>
    <mergeCell ref="B29:BT29"/>
    <mergeCell ref="BU29:DC29"/>
    <mergeCell ref="BU26:DC26"/>
    <mergeCell ref="B28:BT28"/>
    <mergeCell ref="B24:BT24"/>
    <mergeCell ref="BU24:DC24"/>
    <mergeCell ref="B25:BT25"/>
    <mergeCell ref="B38:BT38"/>
    <mergeCell ref="BU38:DC38"/>
    <mergeCell ref="B39:BT39"/>
    <mergeCell ref="BU44:DC44"/>
    <mergeCell ref="B45:BT45"/>
    <mergeCell ref="B43:BT43"/>
    <mergeCell ref="B41:BT41"/>
    <mergeCell ref="B40:BT40"/>
    <mergeCell ref="BU39:DC39"/>
    <mergeCell ref="BU41:DC41"/>
    <mergeCell ref="BU25:DC25"/>
    <mergeCell ref="B37:BT37"/>
    <mergeCell ref="B30:BT30"/>
    <mergeCell ref="BU28:DC28"/>
    <mergeCell ref="B27:BT27"/>
    <mergeCell ref="BU27:DC27"/>
    <mergeCell ref="B35:BT35"/>
    <mergeCell ref="BU35:DC35"/>
    <mergeCell ref="B36:BT36"/>
    <mergeCell ref="BU36:DC36"/>
    <mergeCell ref="BU37:DC37"/>
    <mergeCell ref="BU40:DC40"/>
    <mergeCell ref="B19:BT19"/>
    <mergeCell ref="BU20:DC20"/>
    <mergeCell ref="B21:BT21"/>
    <mergeCell ref="B22:BT22"/>
    <mergeCell ref="BU19:DC19"/>
    <mergeCell ref="B20:BT20"/>
    <mergeCell ref="BU21:DC21"/>
    <mergeCell ref="BU22:DC22"/>
    <mergeCell ref="B18:BT18"/>
    <mergeCell ref="B13:BT13"/>
    <mergeCell ref="BU13:DC13"/>
    <mergeCell ref="B16:BT16"/>
    <mergeCell ref="BU16:DC16"/>
    <mergeCell ref="B15:BT15"/>
    <mergeCell ref="BU14:DC14"/>
    <mergeCell ref="BU15:DC15"/>
    <mergeCell ref="BU18:DC18"/>
    <mergeCell ref="B9:BT9"/>
    <mergeCell ref="BU11:DC11"/>
    <mergeCell ref="B17:BT17"/>
    <mergeCell ref="BU17:DC17"/>
    <mergeCell ref="B12:BT12"/>
    <mergeCell ref="BU12:DC12"/>
    <mergeCell ref="B14:BT14"/>
    <mergeCell ref="B11:BT11"/>
    <mergeCell ref="B77:BT77"/>
    <mergeCell ref="BU77:DC77"/>
    <mergeCell ref="A3:DC3"/>
    <mergeCell ref="B7:BT7"/>
    <mergeCell ref="B8:BT8"/>
    <mergeCell ref="B10:BT10"/>
    <mergeCell ref="BU5:DC5"/>
    <mergeCell ref="B6:BT6"/>
    <mergeCell ref="A5:BT5"/>
    <mergeCell ref="BU10:DC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F59"/>
  <sheetViews>
    <sheetView view="pageBreakPreview" zoomScaleSheetLayoutView="100" zoomScalePageLayoutView="0" workbookViewId="0" topLeftCell="A28">
      <selection activeCell="CA39" sqref="CA39:CO39"/>
    </sheetView>
  </sheetViews>
  <sheetFormatPr defaultColWidth="0.875" defaultRowHeight="12.75"/>
  <cols>
    <col min="1" max="40" width="0.875" style="1" customWidth="1"/>
    <col min="41" max="41" width="6.625" style="1" customWidth="1"/>
    <col min="42" max="42" width="0.2421875" style="1" customWidth="1"/>
    <col min="43" max="43" width="0.875" style="1" hidden="1" customWidth="1"/>
    <col min="44" max="57" width="0.875" style="1" customWidth="1"/>
    <col min="58" max="58" width="0.12890625" style="1" customWidth="1"/>
    <col min="59" max="59" width="2.625" style="1" customWidth="1"/>
    <col min="60" max="60" width="0.875" style="1" hidden="1" customWidth="1"/>
    <col min="61" max="77" width="0.875" style="1" customWidth="1"/>
    <col min="78" max="78" width="0.2421875" style="1" customWidth="1"/>
    <col min="79" max="92" width="0.875" style="1" customWidth="1"/>
    <col min="93" max="93" width="2.875" style="1" customWidth="1"/>
    <col min="94" max="101" width="0.875" style="1" customWidth="1"/>
    <col min="102" max="102" width="4.75390625" style="1" customWidth="1"/>
    <col min="103" max="104" width="0.875" style="1" customWidth="1"/>
    <col min="105" max="105" width="0.6171875" style="1" customWidth="1"/>
    <col min="106" max="107" width="0.875" style="1" hidden="1" customWidth="1"/>
    <col min="108" max="108" width="0.74609375" style="1" customWidth="1"/>
    <col min="109" max="110" width="0.875" style="1" hidden="1" customWidth="1"/>
    <col min="111" max="16384" width="0.875" style="1" customWidth="1"/>
  </cols>
  <sheetData>
    <row r="1" ht="3" customHeight="1"/>
    <row r="2" spans="1:108" s="3" customFormat="1" ht="14.25">
      <c r="A2" s="199" t="s">
        <v>165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</row>
    <row r="3" spans="1:7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108" ht="15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7"/>
      <c r="AR4" s="171" t="s">
        <v>109</v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  <c r="BI4" s="187" t="s">
        <v>90</v>
      </c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9"/>
      <c r="CA4" s="198" t="s">
        <v>91</v>
      </c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08" ht="123.7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0"/>
      <c r="AR5" s="174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6"/>
      <c r="BI5" s="190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2"/>
      <c r="CA5" s="193" t="s">
        <v>92</v>
      </c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4"/>
      <c r="CP5" s="193" t="s">
        <v>108</v>
      </c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4"/>
    </row>
    <row r="6" spans="1:108" ht="42" customHeight="1">
      <c r="A6" s="28"/>
      <c r="B6" s="98" t="s">
        <v>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  <c r="AR6" s="152" t="s">
        <v>20</v>
      </c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4"/>
      <c r="BI6" s="140">
        <f>CA6</f>
        <v>9977.53</v>
      </c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45"/>
      <c r="CA6" s="140">
        <v>9977.53</v>
      </c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45"/>
      <c r="CP6" s="137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9"/>
    </row>
    <row r="7" spans="1:108" s="5" customFormat="1" ht="25.5" customHeight="1">
      <c r="A7" s="28"/>
      <c r="B7" s="103" t="s">
        <v>21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  <c r="AR7" s="177" t="s">
        <v>20</v>
      </c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9"/>
      <c r="BI7" s="186">
        <f>CA7</f>
        <v>41571616.69</v>
      </c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26"/>
      <c r="CA7" s="186">
        <f>CA9+CA11+CA16</f>
        <v>41571616.69</v>
      </c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26"/>
      <c r="CP7" s="195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7"/>
    </row>
    <row r="8" spans="1:108" s="5" customFormat="1" ht="17.25" customHeight="1">
      <c r="A8" s="28"/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9"/>
      <c r="AR8" s="152" t="s">
        <v>20</v>
      </c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4"/>
      <c r="BI8" s="137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9"/>
      <c r="CA8" s="137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9"/>
      <c r="CP8" s="137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s="5" customFormat="1" ht="43.5" customHeight="1">
      <c r="A9" s="28"/>
      <c r="B9" s="103" t="s">
        <v>137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52" t="s">
        <v>20</v>
      </c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4"/>
      <c r="BI9" s="157">
        <f>CA9</f>
        <v>36707604.69</v>
      </c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9"/>
      <c r="CA9" s="157">
        <f>CA10</f>
        <v>36707604.69</v>
      </c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9"/>
      <c r="CP9" s="155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56"/>
    </row>
    <row r="10" spans="1:109" s="5" customFormat="1" ht="62.25" customHeight="1">
      <c r="A10" s="28"/>
      <c r="B10" s="98" t="s">
        <v>154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135" t="s">
        <v>20</v>
      </c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50"/>
      <c r="BI10" s="180">
        <f>CA10+CP10</f>
        <v>36707604.69</v>
      </c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>
        <v>36707604.69</v>
      </c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52"/>
    </row>
    <row r="11" spans="1:109" s="5" customFormat="1" ht="18.75" customHeight="1">
      <c r="A11" s="28"/>
      <c r="B11" s="98" t="s">
        <v>155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152" t="s">
        <v>20</v>
      </c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16">
        <f>CA11</f>
        <v>2887522</v>
      </c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>
        <f>1952832+200000+734690</f>
        <v>2887522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51"/>
    </row>
    <row r="12" spans="1:108" s="5" customFormat="1" ht="18.75" customHeight="1">
      <c r="A12" s="28"/>
      <c r="B12" s="98" t="s">
        <v>28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  <c r="AR12" s="152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4"/>
      <c r="BI12" s="146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8"/>
      <c r="CA12" s="146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8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</row>
    <row r="13" spans="1:108" s="5" customFormat="1" ht="81" customHeight="1">
      <c r="A13" s="28"/>
      <c r="B13" s="120" t="s">
        <v>156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1"/>
      <c r="AR13" s="135" t="s">
        <v>20</v>
      </c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49"/>
      <c r="BI13" s="137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57"/>
      <c r="CA13" s="137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137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</row>
    <row r="14" spans="1:108" s="5" customFormat="1" ht="18.75" customHeight="1">
      <c r="A14" s="28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  <c r="AR14" s="135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49"/>
      <c r="BI14" s="137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57"/>
      <c r="CA14" s="137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9"/>
      <c r="CP14" s="137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s="5" customFormat="1" ht="35.25" customHeight="1">
      <c r="A15" s="28"/>
      <c r="B15" s="98" t="s">
        <v>157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  <c r="AR15" s="135" t="s">
        <v>20</v>
      </c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49"/>
      <c r="BI15" s="137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57"/>
      <c r="CA15" s="137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9"/>
      <c r="CP15" s="137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s="5" customFormat="1" ht="32.25" customHeight="1">
      <c r="A16" s="28"/>
      <c r="B16" s="98" t="s">
        <v>93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  <c r="AR16" s="152" t="s">
        <v>20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140">
        <f>BI18+BI19+BI20+BI21</f>
        <v>1976490</v>
      </c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45"/>
      <c r="CA16" s="140">
        <f>CA18+CA19+CA20+CA21</f>
        <v>1976490</v>
      </c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45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</row>
    <row r="17" spans="1:108" s="5" customFormat="1" ht="18.75" customHeight="1">
      <c r="A17" s="28"/>
      <c r="B17" s="98" t="s">
        <v>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  <c r="AR17" s="152" t="s">
        <v>20</v>
      </c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4"/>
      <c r="BI17" s="140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45"/>
      <c r="CA17" s="129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15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</row>
    <row r="18" spans="1:108" s="5" customFormat="1" ht="30" customHeight="1">
      <c r="A18" s="28"/>
      <c r="B18" s="98" t="s">
        <v>132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R18" s="152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4"/>
      <c r="BI18" s="140">
        <f>CA18</f>
        <v>1809600</v>
      </c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45"/>
      <c r="CA18" s="140">
        <v>1809600</v>
      </c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45"/>
      <c r="CP18" s="137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s="5" customFormat="1" ht="28.5" customHeight="1">
      <c r="A19" s="28"/>
      <c r="B19" s="98" t="s">
        <v>130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2"/>
      <c r="AR19" s="152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50"/>
      <c r="BI19" s="140">
        <f>CA19</f>
        <v>21890</v>
      </c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2"/>
      <c r="CA19" s="140">
        <v>21890</v>
      </c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2"/>
      <c r="CP19" s="137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50"/>
    </row>
    <row r="20" spans="1:108" s="5" customFormat="1" ht="26.25" customHeight="1">
      <c r="A20" s="28"/>
      <c r="B20" s="98" t="s">
        <v>131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2"/>
      <c r="AR20" s="152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50"/>
      <c r="BI20" s="140">
        <f>CA20</f>
        <v>80000</v>
      </c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2"/>
      <c r="CA20" s="111">
        <v>80000</v>
      </c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37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50"/>
    </row>
    <row r="21" spans="1:108" s="5" customFormat="1" ht="26.25" customHeight="1">
      <c r="A21" s="28"/>
      <c r="B21" s="98" t="s">
        <v>133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152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4"/>
      <c r="BI21" s="140">
        <f>CA21</f>
        <v>65000</v>
      </c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45"/>
      <c r="CA21" s="140">
        <f>50000+15000</f>
        <v>65000</v>
      </c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45"/>
      <c r="CP21" s="137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9"/>
    </row>
    <row r="22" spans="1:108" s="5" customFormat="1" ht="21" customHeight="1">
      <c r="A22" s="183" t="s">
        <v>134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5"/>
      <c r="AR22" s="152" t="s">
        <v>20</v>
      </c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50"/>
      <c r="BI22" s="140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4"/>
      <c r="CA22" s="140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4"/>
      <c r="CP22" s="137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</row>
    <row r="23" spans="1:108" s="5" customFormat="1" ht="34.5" customHeight="1">
      <c r="A23" s="164" t="s">
        <v>55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152" t="s">
        <v>20</v>
      </c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4"/>
      <c r="BI23" s="140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45"/>
      <c r="CA23" s="140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45"/>
      <c r="CP23" s="137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9"/>
    </row>
    <row r="24" spans="1:108" s="29" customFormat="1" ht="20.25" customHeight="1">
      <c r="A24" s="14"/>
      <c r="B24" s="103" t="s">
        <v>22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4"/>
      <c r="AR24" s="177">
        <v>900</v>
      </c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9"/>
      <c r="BI24" s="186">
        <f>BI26+BI31+BI47</f>
        <v>41581594.22</v>
      </c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26"/>
      <c r="CA24" s="186">
        <f>CA26+CA31+CA47</f>
        <v>41581594.22</v>
      </c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26"/>
      <c r="CP24" s="195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7"/>
    </row>
    <row r="25" spans="1:108" s="5" customFormat="1" ht="15" customHeight="1">
      <c r="A25" s="28"/>
      <c r="B25" s="98" t="s">
        <v>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9"/>
      <c r="AR25" s="152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4"/>
      <c r="BI25" s="137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9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9"/>
      <c r="CP25" s="137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</row>
    <row r="26" spans="1:108" s="5" customFormat="1" ht="33.75" customHeight="1">
      <c r="A26" s="28"/>
      <c r="B26" s="98" t="s">
        <v>29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  <c r="AR26" s="135">
        <v>210</v>
      </c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63"/>
      <c r="BI26" s="140">
        <f>BI28+BI29+BI30</f>
        <v>35946881.11</v>
      </c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45"/>
      <c r="CA26" s="140">
        <f>CA28+CA29+CA30</f>
        <v>35946881.11</v>
      </c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45"/>
      <c r="CP26" s="137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s="5" customFormat="1" ht="15" customHeight="1">
      <c r="A27" s="28"/>
      <c r="B27" s="98" t="s">
        <v>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9"/>
      <c r="AR27" s="152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4"/>
      <c r="BI27" s="140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45"/>
      <c r="CA27" s="140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45"/>
      <c r="CP27" s="137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</row>
    <row r="28" spans="1:108" s="5" customFormat="1" ht="20.25" customHeight="1">
      <c r="A28" s="28"/>
      <c r="B28" s="98" t="s">
        <v>139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152">
        <v>211</v>
      </c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4"/>
      <c r="BI28" s="140">
        <f>CA28</f>
        <v>27323874.29</v>
      </c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45"/>
      <c r="CA28" s="140">
        <f>26737245.45+400000+9977.53+176651.31</f>
        <v>27323874.29</v>
      </c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45"/>
      <c r="CP28" s="137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s="5" customFormat="1" ht="24.75" customHeight="1">
      <c r="A29" s="28"/>
      <c r="B29" s="98" t="s">
        <v>30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152">
        <v>212</v>
      </c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4"/>
      <c r="BI29" s="140">
        <f>CA29</f>
        <v>374210</v>
      </c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45"/>
      <c r="CA29" s="140">
        <f>2520+12000+359690</f>
        <v>374210</v>
      </c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45"/>
      <c r="CP29" s="137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</row>
    <row r="30" spans="1:108" s="5" customFormat="1" ht="30" customHeight="1">
      <c r="A30" s="28"/>
      <c r="B30" s="98" t="s">
        <v>138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152">
        <v>213</v>
      </c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4"/>
      <c r="BI30" s="140">
        <f>CA30</f>
        <v>8248796.82</v>
      </c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45"/>
      <c r="CA30" s="140">
        <f>8074648.13+120800+53348.69</f>
        <v>8248796.82</v>
      </c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45"/>
      <c r="CP30" s="155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56"/>
    </row>
    <row r="31" spans="1:110" s="5" customFormat="1" ht="18.75" customHeight="1">
      <c r="A31" s="28"/>
      <c r="B31" s="98" t="s">
        <v>38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152">
        <v>220</v>
      </c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4"/>
      <c r="BI31" s="140">
        <f>BI33+BI34+BI35+BI36+BI37+BI38+BI46</f>
        <v>5068765.640000001</v>
      </c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45"/>
      <c r="CA31" s="140">
        <f>CA33+CA34+CA35+CA37+CA38+CA46</f>
        <v>5068765.640000001</v>
      </c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45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51"/>
      <c r="DF31" s="51"/>
    </row>
    <row r="32" spans="1:110" s="5" customFormat="1" ht="15" customHeight="1">
      <c r="A32" s="28"/>
      <c r="B32" s="98" t="s">
        <v>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52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  <c r="BI32" s="137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9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9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51"/>
      <c r="DF32" s="51"/>
    </row>
    <row r="33" spans="1:110" s="5" customFormat="1" ht="15" customHeight="1">
      <c r="A33" s="28"/>
      <c r="B33" s="98" t="s">
        <v>31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52">
        <v>221</v>
      </c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4"/>
      <c r="BI33" s="140">
        <f>CA33</f>
        <v>79900</v>
      </c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45"/>
      <c r="CA33" s="140">
        <f>58900+21000</f>
        <v>79900</v>
      </c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45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51"/>
      <c r="DF33" s="51"/>
    </row>
    <row r="34" spans="1:110" s="5" customFormat="1" ht="15" customHeight="1">
      <c r="A34" s="28"/>
      <c r="B34" s="98" t="s">
        <v>32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52">
        <v>222</v>
      </c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4"/>
      <c r="BI34" s="140">
        <f>CA34</f>
        <v>88852.25</v>
      </c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45"/>
      <c r="CA34" s="140">
        <f>23000+40852.25+25000</f>
        <v>88852.25</v>
      </c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45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51"/>
      <c r="DF34" s="51"/>
    </row>
    <row r="35" spans="1:110" s="5" customFormat="1" ht="15" customHeight="1">
      <c r="A35" s="28"/>
      <c r="B35" s="98" t="s">
        <v>33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52">
        <v>223</v>
      </c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4"/>
      <c r="BI35" s="140">
        <f>CA35</f>
        <v>838848.91</v>
      </c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45"/>
      <c r="CA35" s="140">
        <f>828466.17+10382.74</f>
        <v>838848.91</v>
      </c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45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51"/>
      <c r="DF35" s="51"/>
    </row>
    <row r="36" spans="1:110" s="5" customFormat="1" ht="30" customHeight="1">
      <c r="A36" s="28"/>
      <c r="B36" s="98" t="s">
        <v>34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35">
        <v>224</v>
      </c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63"/>
      <c r="BI36" s="140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45"/>
      <c r="CA36" s="140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45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51"/>
      <c r="DF36" s="51"/>
    </row>
    <row r="37" spans="1:110" s="5" customFormat="1" ht="23.25" customHeight="1">
      <c r="A37" s="28"/>
      <c r="B37" s="98" t="s">
        <v>35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135">
        <v>225</v>
      </c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63"/>
      <c r="BI37" s="140">
        <f>CA37</f>
        <v>2360535.48</v>
      </c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45"/>
      <c r="CA37" s="140">
        <f>17541+1952832+326410+200000-115000-21247.52</f>
        <v>2360535.48</v>
      </c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45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51"/>
      <c r="DF37" s="51"/>
    </row>
    <row r="38" spans="1:108" s="5" customFormat="1" ht="15" customHeight="1">
      <c r="A38" s="28"/>
      <c r="B38" s="98" t="s">
        <v>36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152">
        <v>226</v>
      </c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4"/>
      <c r="BI38" s="140">
        <f>CA38</f>
        <v>960825</v>
      </c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45"/>
      <c r="CA38" s="140">
        <f>282630.77+560946.71+150000-54000+21247.52</f>
        <v>960825</v>
      </c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45"/>
      <c r="CP38" s="146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s="5" customFormat="1" ht="30" customHeight="1">
      <c r="A39" s="28"/>
      <c r="B39" s="98" t="s">
        <v>39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152">
        <v>240</v>
      </c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4"/>
      <c r="BI39" s="137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9"/>
      <c r="CA39" s="137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9"/>
      <c r="CP39" s="137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9"/>
    </row>
    <row r="40" spans="1:108" s="5" customFormat="1" ht="15" customHeight="1">
      <c r="A40" s="28"/>
      <c r="B40" s="98" t="s">
        <v>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9"/>
      <c r="AR40" s="152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4"/>
      <c r="BI40" s="137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9"/>
      <c r="CA40" s="137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9"/>
      <c r="CP40" s="137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s="5" customFormat="1" ht="45" customHeight="1">
      <c r="A41" s="28"/>
      <c r="B41" s="98" t="s">
        <v>59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9"/>
      <c r="AR41" s="152">
        <v>241</v>
      </c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4"/>
      <c r="BI41" s="137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9"/>
      <c r="CA41" s="137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9"/>
      <c r="CP41" s="137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9"/>
    </row>
    <row r="42" spans="1:108" s="5" customFormat="1" ht="15">
      <c r="A42" s="28"/>
      <c r="B42" s="98" t="s">
        <v>56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  <c r="AR42" s="152">
        <v>260</v>
      </c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4"/>
      <c r="BI42" s="137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9"/>
      <c r="CA42" s="137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9"/>
      <c r="CP42" s="137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s="5" customFormat="1" ht="15">
      <c r="A43" s="28"/>
      <c r="B43" s="98" t="s">
        <v>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152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4"/>
      <c r="BI43" s="137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9"/>
      <c r="CA43" s="137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9"/>
      <c r="CP43" s="137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9"/>
    </row>
    <row r="44" spans="1:108" s="5" customFormat="1" ht="30" customHeight="1">
      <c r="A44" s="28"/>
      <c r="B44" s="98" t="s">
        <v>57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9"/>
      <c r="AR44" s="152">
        <v>262</v>
      </c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4"/>
      <c r="BI44" s="137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9"/>
      <c r="CA44" s="137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9"/>
      <c r="CP44" s="137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9"/>
    </row>
    <row r="45" spans="1:108" s="5" customFormat="1" ht="45" customHeight="1">
      <c r="A45" s="28"/>
      <c r="B45" s="98" t="s">
        <v>94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152">
        <v>263</v>
      </c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4"/>
      <c r="BI45" s="137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9"/>
      <c r="CA45" s="137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9"/>
      <c r="CP45" s="137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s="5" customFormat="1" ht="15">
      <c r="A46" s="28"/>
      <c r="B46" s="98" t="s">
        <v>58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152">
        <v>290</v>
      </c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4"/>
      <c r="BI46" s="140">
        <f>CA46</f>
        <v>739804</v>
      </c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45"/>
      <c r="CA46" s="140">
        <f>632304+42500+50000+15000</f>
        <v>739804</v>
      </c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45"/>
      <c r="CP46" s="137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9"/>
    </row>
    <row r="47" spans="1:108" s="5" customFormat="1" ht="20.25" customHeight="1">
      <c r="A47" s="28"/>
      <c r="B47" s="98" t="s">
        <v>23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152">
        <v>300</v>
      </c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4"/>
      <c r="BI47" s="140">
        <f>CA49+CA50+CA51+CA52</f>
        <v>565947.47</v>
      </c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45"/>
      <c r="CA47" s="140">
        <f>CA49+CA52</f>
        <v>565947.47</v>
      </c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45"/>
      <c r="CP47" s="137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s="5" customFormat="1" ht="15">
      <c r="A48" s="28"/>
      <c r="B48" s="98" t="s">
        <v>1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9"/>
      <c r="AR48" s="152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4"/>
      <c r="BI48" s="140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45"/>
      <c r="CA48" s="140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45"/>
      <c r="CP48" s="137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9"/>
    </row>
    <row r="49" spans="1:108" s="5" customFormat="1" ht="30" customHeight="1">
      <c r="A49" s="28"/>
      <c r="B49" s="98" t="s">
        <v>146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9"/>
      <c r="AR49" s="152">
        <v>310</v>
      </c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4"/>
      <c r="BI49" s="140">
        <f>CA49</f>
        <v>330000</v>
      </c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45"/>
      <c r="CA49" s="140">
        <f>150000+200000-20000</f>
        <v>330000</v>
      </c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45"/>
      <c r="CP49" s="137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s="5" customFormat="1" ht="30" customHeight="1">
      <c r="A50" s="28"/>
      <c r="B50" s="98" t="s">
        <v>95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9"/>
      <c r="AR50" s="152">
        <v>320</v>
      </c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4"/>
      <c r="BI50" s="140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45"/>
      <c r="CA50" s="140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45"/>
      <c r="CP50" s="137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s="5" customFormat="1" ht="30" customHeight="1">
      <c r="A51" s="28"/>
      <c r="B51" s="98" t="s">
        <v>96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9"/>
      <c r="AR51" s="152">
        <v>330</v>
      </c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4"/>
      <c r="BI51" s="140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45"/>
      <c r="CA51" s="140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45"/>
      <c r="CP51" s="137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9"/>
    </row>
    <row r="52" spans="1:108" s="5" customFormat="1" ht="30" customHeight="1">
      <c r="A52" s="28"/>
      <c r="B52" s="98" t="s">
        <v>37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152">
        <v>340</v>
      </c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4"/>
      <c r="BI52" s="140">
        <f>CA52</f>
        <v>235947.46999999997</v>
      </c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45"/>
      <c r="CA52" s="140">
        <f>50349.17+226598.3-41000</f>
        <v>235947.46999999997</v>
      </c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45"/>
      <c r="CP52" s="137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s="5" customFormat="1" ht="30" customHeight="1">
      <c r="A53" s="28"/>
      <c r="B53" s="98" t="s">
        <v>110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9"/>
      <c r="AR53" s="152">
        <v>500</v>
      </c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4"/>
      <c r="BI53" s="137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9"/>
      <c r="CA53" s="137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37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9"/>
    </row>
    <row r="54" spans="1:108" s="5" customFormat="1" ht="15">
      <c r="A54" s="28"/>
      <c r="B54" s="98" t="s">
        <v>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152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4"/>
      <c r="BI54" s="137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9"/>
      <c r="CA54" s="137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37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s="5" customFormat="1" ht="30" customHeight="1">
      <c r="A55" s="28"/>
      <c r="B55" s="98" t="s">
        <v>103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152">
        <v>520</v>
      </c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4"/>
      <c r="BI55" s="137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9"/>
      <c r="CA55" s="137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9"/>
      <c r="CP55" s="137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9"/>
    </row>
    <row r="56" spans="1:108" s="5" customFormat="1" ht="30" customHeight="1">
      <c r="A56" s="28"/>
      <c r="B56" s="98" t="s">
        <v>104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9"/>
      <c r="AR56" s="152">
        <v>530</v>
      </c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4"/>
      <c r="BI56" s="137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9"/>
      <c r="CA56" s="137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9"/>
      <c r="CP56" s="137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9"/>
    </row>
    <row r="57" spans="1:108" s="5" customFormat="1" ht="15">
      <c r="A57" s="28"/>
      <c r="B57" s="161" t="s">
        <v>24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  <c r="AR57" s="152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4"/>
      <c r="BI57" s="137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9"/>
      <c r="CA57" s="137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9"/>
      <c r="CP57" s="137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s="5" customFormat="1" ht="15">
      <c r="A58" s="28"/>
      <c r="B58" s="98" t="s">
        <v>25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9"/>
      <c r="AR58" s="152" t="s">
        <v>20</v>
      </c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49"/>
      <c r="BI58" s="137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53"/>
      <c r="CA58" s="137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9"/>
      <c r="CP58" s="137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s="5" customFormat="1" ht="30.75" customHeight="1">
      <c r="A59" s="28"/>
      <c r="B59" s="98" t="s">
        <v>140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9"/>
      <c r="AR59" s="152" t="s">
        <v>20</v>
      </c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4"/>
      <c r="BI59" s="137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9"/>
      <c r="CA59" s="137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9"/>
      <c r="CP59" s="137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</sheetData>
  <sheetProtection/>
  <mergeCells count="277">
    <mergeCell ref="CA10:CO10"/>
    <mergeCell ref="CP20:DD20"/>
    <mergeCell ref="CP24:DD24"/>
    <mergeCell ref="CA17:CO17"/>
    <mergeCell ref="CP17:DD17"/>
    <mergeCell ref="CA11:CO11"/>
    <mergeCell ref="CA14:CO14"/>
    <mergeCell ref="CP14:DD14"/>
    <mergeCell ref="CP13:DD13"/>
    <mergeCell ref="CP15:DD15"/>
    <mergeCell ref="CA28:CO28"/>
    <mergeCell ref="CP23:DD23"/>
    <mergeCell ref="CP27:DD27"/>
    <mergeCell ref="CP25:DD25"/>
    <mergeCell ref="CP26:DD26"/>
    <mergeCell ref="CA23:CO23"/>
    <mergeCell ref="CA26:CO26"/>
    <mergeCell ref="CP28:DD28"/>
    <mergeCell ref="CA24:CO24"/>
    <mergeCell ref="CA25:CO25"/>
    <mergeCell ref="B54:AQ54"/>
    <mergeCell ref="AR17:BH17"/>
    <mergeCell ref="B19:AQ19"/>
    <mergeCell ref="B49:AQ49"/>
    <mergeCell ref="AR49:BH49"/>
    <mergeCell ref="AR18:BH18"/>
    <mergeCell ref="B18:AQ18"/>
    <mergeCell ref="B52:AQ52"/>
    <mergeCell ref="AR47:BH47"/>
    <mergeCell ref="AR46:BH46"/>
    <mergeCell ref="B55:AQ55"/>
    <mergeCell ref="AR55:BH55"/>
    <mergeCell ref="CA55:CO55"/>
    <mergeCell ref="B25:AQ25"/>
    <mergeCell ref="CA42:CO42"/>
    <mergeCell ref="BI41:BZ41"/>
    <mergeCell ref="AR30:BH30"/>
    <mergeCell ref="CA39:CO39"/>
    <mergeCell ref="B51:AQ51"/>
    <mergeCell ref="BI50:BZ50"/>
    <mergeCell ref="CP32:DD32"/>
    <mergeCell ref="BI45:BZ45"/>
    <mergeCell ref="CP46:DD46"/>
    <mergeCell ref="CP45:DD45"/>
    <mergeCell ref="CP44:DD44"/>
    <mergeCell ref="CP42:DD42"/>
    <mergeCell ref="CP43:DD43"/>
    <mergeCell ref="CP38:DD38"/>
    <mergeCell ref="CP40:DD40"/>
    <mergeCell ref="CP33:DD33"/>
    <mergeCell ref="BI56:BZ56"/>
    <mergeCell ref="CA56:CO56"/>
    <mergeCell ref="BI55:BZ55"/>
    <mergeCell ref="AR54:BH54"/>
    <mergeCell ref="BI54:BZ54"/>
    <mergeCell ref="CA54:CO54"/>
    <mergeCell ref="AR56:BH56"/>
    <mergeCell ref="A2:DD2"/>
    <mergeCell ref="B16:AQ16"/>
    <mergeCell ref="CP21:DD21"/>
    <mergeCell ref="CP22:DD22"/>
    <mergeCell ref="BI11:BZ11"/>
    <mergeCell ref="BI16:BZ16"/>
    <mergeCell ref="CP11:DD11"/>
    <mergeCell ref="B10:AQ10"/>
    <mergeCell ref="AR10:BG10"/>
    <mergeCell ref="AR20:BH20"/>
    <mergeCell ref="CA40:CO40"/>
    <mergeCell ref="BI43:BZ43"/>
    <mergeCell ref="CA45:CO45"/>
    <mergeCell ref="CA49:CO49"/>
    <mergeCell ref="CA43:CO43"/>
    <mergeCell ref="BI51:BZ51"/>
    <mergeCell ref="CA44:CO44"/>
    <mergeCell ref="B53:AQ53"/>
    <mergeCell ref="AR53:BH53"/>
    <mergeCell ref="BI52:BZ52"/>
    <mergeCell ref="AR52:BH52"/>
    <mergeCell ref="CA53:CO53"/>
    <mergeCell ref="CA52:CO52"/>
    <mergeCell ref="BI53:BZ53"/>
    <mergeCell ref="CP30:DD30"/>
    <mergeCell ref="CA38:CO38"/>
    <mergeCell ref="CP29:DD29"/>
    <mergeCell ref="CA51:CO51"/>
    <mergeCell ref="CP31:DD31"/>
    <mergeCell ref="CP39:DD39"/>
    <mergeCell ref="CP41:DD41"/>
    <mergeCell ref="CP35:DD35"/>
    <mergeCell ref="CA50:CO50"/>
    <mergeCell ref="CP47:DD47"/>
    <mergeCell ref="CP34:DD34"/>
    <mergeCell ref="CP37:DD37"/>
    <mergeCell ref="CP56:DD56"/>
    <mergeCell ref="CP55:DD55"/>
    <mergeCell ref="CP53:DD53"/>
    <mergeCell ref="CP48:DD48"/>
    <mergeCell ref="CP49:DD49"/>
    <mergeCell ref="CP36:DD36"/>
    <mergeCell ref="CP57:DD57"/>
    <mergeCell ref="CP54:DD54"/>
    <mergeCell ref="CP52:DD52"/>
    <mergeCell ref="CP50:DD50"/>
    <mergeCell ref="CP51:DD51"/>
    <mergeCell ref="CA48:CO48"/>
    <mergeCell ref="BI4:BZ5"/>
    <mergeCell ref="CP5:DD5"/>
    <mergeCell ref="CP6:DD6"/>
    <mergeCell ref="CP7:DD7"/>
    <mergeCell ref="CA4:DD4"/>
    <mergeCell ref="CA5:CO5"/>
    <mergeCell ref="CA6:CO6"/>
    <mergeCell ref="BI7:BZ7"/>
    <mergeCell ref="CA7:CO7"/>
    <mergeCell ref="CP59:DD59"/>
    <mergeCell ref="CA47:CO47"/>
    <mergeCell ref="CA41:CO41"/>
    <mergeCell ref="BI48:BZ48"/>
    <mergeCell ref="BI49:BZ49"/>
    <mergeCell ref="BI59:BZ59"/>
    <mergeCell ref="CA46:CO46"/>
    <mergeCell ref="CA59:CO59"/>
    <mergeCell ref="BI47:BZ47"/>
    <mergeCell ref="BI44:BZ44"/>
    <mergeCell ref="CA29:CO29"/>
    <mergeCell ref="CA37:CO37"/>
    <mergeCell ref="BI37:BZ37"/>
    <mergeCell ref="CA36:CO36"/>
    <mergeCell ref="CA31:CO31"/>
    <mergeCell ref="BI31:BZ31"/>
    <mergeCell ref="CA33:CO33"/>
    <mergeCell ref="CA34:CO34"/>
    <mergeCell ref="BI36:BZ36"/>
    <mergeCell ref="BI34:BZ34"/>
    <mergeCell ref="CA27:CO27"/>
    <mergeCell ref="CA20:CO20"/>
    <mergeCell ref="BI21:BZ21"/>
    <mergeCell ref="AR41:BH41"/>
    <mergeCell ref="AR40:BH40"/>
    <mergeCell ref="CA22:CO22"/>
    <mergeCell ref="BI24:BZ24"/>
    <mergeCell ref="CA30:CO30"/>
    <mergeCell ref="CA32:CO32"/>
    <mergeCell ref="CA35:CO35"/>
    <mergeCell ref="BI38:BZ38"/>
    <mergeCell ref="AR36:BH36"/>
    <mergeCell ref="B37:AQ37"/>
    <mergeCell ref="BI39:BZ39"/>
    <mergeCell ref="BI42:BZ42"/>
    <mergeCell ref="AR42:BH42"/>
    <mergeCell ref="BI40:BZ40"/>
    <mergeCell ref="AR39:BH39"/>
    <mergeCell ref="AR38:BH38"/>
    <mergeCell ref="B42:AQ42"/>
    <mergeCell ref="B28:AQ28"/>
    <mergeCell ref="B29:AQ29"/>
    <mergeCell ref="B30:AQ30"/>
    <mergeCell ref="B34:AQ34"/>
    <mergeCell ref="B43:AQ43"/>
    <mergeCell ref="B41:AQ41"/>
    <mergeCell ref="B38:AQ38"/>
    <mergeCell ref="B31:AQ31"/>
    <mergeCell ref="B32:AQ32"/>
    <mergeCell ref="B36:AQ36"/>
    <mergeCell ref="AR27:BH27"/>
    <mergeCell ref="AR11:BH11"/>
    <mergeCell ref="BI35:BZ35"/>
    <mergeCell ref="BI25:BZ25"/>
    <mergeCell ref="B35:AQ35"/>
    <mergeCell ref="B9:AQ9"/>
    <mergeCell ref="B20:AQ20"/>
    <mergeCell ref="A22:AQ22"/>
    <mergeCell ref="AR31:BH31"/>
    <mergeCell ref="B17:AQ17"/>
    <mergeCell ref="AR8:BH8"/>
    <mergeCell ref="AR32:BH32"/>
    <mergeCell ref="B11:AQ11"/>
    <mergeCell ref="BI28:BZ28"/>
    <mergeCell ref="AR28:BH28"/>
    <mergeCell ref="BI27:BZ27"/>
    <mergeCell ref="BI10:BZ10"/>
    <mergeCell ref="AR25:BH25"/>
    <mergeCell ref="AR21:BH21"/>
    <mergeCell ref="AR24:BH24"/>
    <mergeCell ref="A4:AQ5"/>
    <mergeCell ref="AR4:BH5"/>
    <mergeCell ref="BI6:BZ6"/>
    <mergeCell ref="AR9:BH9"/>
    <mergeCell ref="B7:AQ7"/>
    <mergeCell ref="AR7:BH7"/>
    <mergeCell ref="BI8:BZ8"/>
    <mergeCell ref="AR6:BH6"/>
    <mergeCell ref="B6:AQ6"/>
    <mergeCell ref="BI9:BZ9"/>
    <mergeCell ref="BI17:BZ17"/>
    <mergeCell ref="B26:AQ26"/>
    <mergeCell ref="BI26:BZ26"/>
    <mergeCell ref="BI23:BZ23"/>
    <mergeCell ref="AR23:BH23"/>
    <mergeCell ref="B21:AQ21"/>
    <mergeCell ref="AR26:BH26"/>
    <mergeCell ref="B24:AQ24"/>
    <mergeCell ref="A23:AQ23"/>
    <mergeCell ref="BI18:BZ18"/>
    <mergeCell ref="B45:AQ45"/>
    <mergeCell ref="B33:AQ33"/>
    <mergeCell ref="AR37:BH37"/>
    <mergeCell ref="B39:AQ39"/>
    <mergeCell ref="AR34:BH34"/>
    <mergeCell ref="AR35:BH35"/>
    <mergeCell ref="BI33:BZ33"/>
    <mergeCell ref="AR48:BH48"/>
    <mergeCell ref="B44:AQ44"/>
    <mergeCell ref="B47:AQ47"/>
    <mergeCell ref="BI46:BZ46"/>
    <mergeCell ref="AR45:BH45"/>
    <mergeCell ref="AR43:BH43"/>
    <mergeCell ref="AR33:BH33"/>
    <mergeCell ref="B40:AQ40"/>
    <mergeCell ref="B46:AQ46"/>
    <mergeCell ref="B50:AQ50"/>
    <mergeCell ref="AR50:BH50"/>
    <mergeCell ref="AR51:BH51"/>
    <mergeCell ref="B48:AQ48"/>
    <mergeCell ref="B56:AQ56"/>
    <mergeCell ref="B59:AQ59"/>
    <mergeCell ref="AR59:BH59"/>
    <mergeCell ref="B57:AQ57"/>
    <mergeCell ref="AR57:BH57"/>
    <mergeCell ref="B58:AQ58"/>
    <mergeCell ref="AR58:BG58"/>
    <mergeCell ref="AR44:BH44"/>
    <mergeCell ref="CP8:DD8"/>
    <mergeCell ref="CA8:CO8"/>
    <mergeCell ref="CP9:DD9"/>
    <mergeCell ref="CA9:CO9"/>
    <mergeCell ref="CP10:DD10"/>
    <mergeCell ref="AR19:BH19"/>
    <mergeCell ref="CP12:DD12"/>
    <mergeCell ref="BI32:BZ32"/>
    <mergeCell ref="B12:AQ12"/>
    <mergeCell ref="B8:AQ8"/>
    <mergeCell ref="AR22:BH22"/>
    <mergeCell ref="AR29:BH29"/>
    <mergeCell ref="B27:AQ27"/>
    <mergeCell ref="AR12:BH12"/>
    <mergeCell ref="B14:AQ14"/>
    <mergeCell ref="AR14:BG14"/>
    <mergeCell ref="AR16:BH16"/>
    <mergeCell ref="B15:AQ15"/>
    <mergeCell ref="BI12:BZ12"/>
    <mergeCell ref="CA12:CO12"/>
    <mergeCell ref="CA19:CO19"/>
    <mergeCell ref="CP19:DD19"/>
    <mergeCell ref="CP16:DD16"/>
    <mergeCell ref="CA18:CO18"/>
    <mergeCell ref="CP18:DD18"/>
    <mergeCell ref="CA16:CO16"/>
    <mergeCell ref="BI19:BZ19"/>
    <mergeCell ref="BI14:BY14"/>
    <mergeCell ref="CP58:DD58"/>
    <mergeCell ref="BI20:BZ20"/>
    <mergeCell ref="BI22:BZ22"/>
    <mergeCell ref="BI58:BY58"/>
    <mergeCell ref="CA21:CO21"/>
    <mergeCell ref="BI30:BZ30"/>
    <mergeCell ref="BI29:BZ29"/>
    <mergeCell ref="CA57:CO57"/>
    <mergeCell ref="CA58:CO58"/>
    <mergeCell ref="BI57:BZ57"/>
    <mergeCell ref="B13:AQ13"/>
    <mergeCell ref="AR13:BG13"/>
    <mergeCell ref="BI13:BY13"/>
    <mergeCell ref="CA13:CO13"/>
    <mergeCell ref="AR15:BG15"/>
    <mergeCell ref="BI15:BY15"/>
    <mergeCell ref="CA15:CO15"/>
  </mergeCells>
  <printOptions/>
  <pageMargins left="0.5905511811023623" right="0.5905511811023623" top="0.5905511811023623" bottom="0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Z58"/>
  <sheetViews>
    <sheetView tabSelected="1" zoomScalePageLayoutView="0" workbookViewId="0" topLeftCell="A1">
      <selection activeCell="DE21" sqref="DE21:DV21"/>
    </sheetView>
  </sheetViews>
  <sheetFormatPr defaultColWidth="0.875" defaultRowHeight="12.75"/>
  <cols>
    <col min="1" max="42" width="0.875" style="1" customWidth="1"/>
    <col min="43" max="43" width="3.00390625" style="1" customWidth="1"/>
    <col min="44" max="59" width="0.875" style="1" customWidth="1"/>
    <col min="60" max="60" width="0.6171875" style="1" customWidth="1"/>
    <col min="61" max="77" width="0.875" style="1" customWidth="1"/>
    <col min="78" max="78" width="0.12890625" style="1" customWidth="1"/>
    <col min="79" max="92" width="0.875" style="1" customWidth="1"/>
    <col min="93" max="93" width="1.75390625" style="1" customWidth="1"/>
    <col min="94" max="125" width="0.875" style="1" customWidth="1"/>
    <col min="126" max="126" width="0.2421875" style="1" customWidth="1"/>
    <col min="127" max="140" width="0.875" style="1" customWidth="1"/>
    <col min="141" max="141" width="2.00390625" style="1" customWidth="1"/>
    <col min="142" max="16384" width="0.875" style="1" customWidth="1"/>
  </cols>
  <sheetData>
    <row r="1" ht="3" customHeight="1"/>
    <row r="2" spans="1:156" s="3" customFormat="1" ht="14.25" customHeight="1">
      <c r="A2" s="199" t="s">
        <v>125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</row>
    <row r="3" spans="1:156" s="3" customFormat="1" ht="14.25" customHeight="1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</row>
    <row r="4" spans="1:78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</row>
    <row r="5" spans="1:156" ht="15" customHeight="1">
      <c r="A5" s="187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9"/>
      <c r="AR5" s="187" t="s">
        <v>141</v>
      </c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9"/>
      <c r="BI5" s="187" t="s">
        <v>148</v>
      </c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9"/>
      <c r="DE5" s="187" t="s">
        <v>162</v>
      </c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9"/>
    </row>
    <row r="6" spans="1:156" ht="102.7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2"/>
      <c r="AR6" s="190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2"/>
      <c r="BI6" s="223" t="s">
        <v>90</v>
      </c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1" t="s">
        <v>92</v>
      </c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2"/>
      <c r="CP6" s="221" t="s">
        <v>108</v>
      </c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2"/>
      <c r="DE6" s="223" t="s">
        <v>90</v>
      </c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1" t="s">
        <v>92</v>
      </c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2"/>
      <c r="EL6" s="221" t="s">
        <v>108</v>
      </c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2"/>
    </row>
    <row r="7" spans="1:156" ht="30" customHeight="1">
      <c r="A7" s="28"/>
      <c r="B7" s="98" t="s">
        <v>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152" t="s">
        <v>20</v>
      </c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4"/>
      <c r="BI7" s="137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9"/>
      <c r="CA7" s="137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9"/>
      <c r="CP7" s="137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9"/>
      <c r="DE7" s="137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9"/>
      <c r="DW7" s="137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9"/>
      <c r="EL7" s="137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9"/>
    </row>
    <row r="8" spans="1:156" s="5" customFormat="1" ht="15">
      <c r="A8" s="28"/>
      <c r="B8" s="103" t="s">
        <v>21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  <c r="AR8" s="177" t="s">
        <v>20</v>
      </c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9"/>
      <c r="BI8" s="220">
        <f>CA8+CP8</f>
        <v>38186808.87</v>
      </c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7"/>
      <c r="CA8" s="220">
        <f>CA10+CA11+CA16</f>
        <v>38186808.87</v>
      </c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7"/>
      <c r="CP8" s="220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7"/>
      <c r="DE8" s="220">
        <f>DW8+EL8</f>
        <v>47808750.05</v>
      </c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7"/>
      <c r="DW8" s="220">
        <f>DW10+DW11+DW16</f>
        <v>47808750.05</v>
      </c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7"/>
      <c r="EL8" s="220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7"/>
    </row>
    <row r="9" spans="1:156" s="5" customFormat="1" ht="15">
      <c r="A9" s="28"/>
      <c r="B9" s="98" t="s">
        <v>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152" t="s">
        <v>20</v>
      </c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4"/>
      <c r="BI9" s="137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9"/>
      <c r="CA9" s="137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9"/>
      <c r="CP9" s="137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  <c r="DE9" s="137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9"/>
      <c r="DW9" s="137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9"/>
      <c r="EL9" s="137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9"/>
    </row>
    <row r="10" spans="1:156" s="5" customFormat="1" ht="30" customHeight="1">
      <c r="A10" s="28"/>
      <c r="B10" s="98" t="s">
        <v>142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152" t="s">
        <v>20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4"/>
      <c r="BI10" s="137">
        <f>CA10</f>
        <v>37144721.11</v>
      </c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9"/>
      <c r="CA10" s="137">
        <v>37144721.11</v>
      </c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9"/>
      <c r="CP10" s="137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  <c r="DE10" s="137">
        <f>DW10</f>
        <v>46766184.01</v>
      </c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9"/>
      <c r="DW10" s="206">
        <v>46766184.01</v>
      </c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8"/>
      <c r="EL10" s="137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9"/>
    </row>
    <row r="11" spans="1:156" s="5" customFormat="1" ht="15">
      <c r="A11" s="28"/>
      <c r="B11" s="98" t="s">
        <v>143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152" t="s">
        <v>20</v>
      </c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4"/>
      <c r="BI11" s="206">
        <f>CA11</f>
        <v>939690</v>
      </c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9"/>
      <c r="CA11" s="206">
        <f>580000+359690</f>
        <v>939690</v>
      </c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137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  <c r="DE11" s="206">
        <f>DW11</f>
        <v>939690</v>
      </c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9"/>
      <c r="DW11" s="206">
        <v>939690</v>
      </c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8"/>
      <c r="EL11" s="137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9"/>
    </row>
    <row r="12" spans="1:156" s="5" customFormat="1" ht="15">
      <c r="A12" s="28"/>
      <c r="B12" s="98" t="s">
        <v>28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  <c r="AR12" s="152" t="s">
        <v>20</v>
      </c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4"/>
      <c r="BI12" s="137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9"/>
      <c r="CA12" s="137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9"/>
      <c r="CP12" s="137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9"/>
      <c r="DE12" s="137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9"/>
      <c r="DW12" s="137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9"/>
      <c r="EL12" s="137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9"/>
    </row>
    <row r="13" spans="1:156" s="5" customFormat="1" ht="81" customHeight="1">
      <c r="A13" s="183" t="s">
        <v>158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1"/>
      <c r="AR13" s="135" t="s">
        <v>20</v>
      </c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63"/>
      <c r="BI13" s="137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53"/>
      <c r="CA13" s="137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9"/>
      <c r="CP13" s="137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  <c r="DE13" s="137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9"/>
      <c r="DW13" s="137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9"/>
      <c r="EL13" s="137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9"/>
    </row>
    <row r="14" spans="1:156" s="5" customFormat="1" ht="17.25" customHeight="1">
      <c r="A14" s="28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  <c r="AR14" s="152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4"/>
      <c r="BI14" s="137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53"/>
      <c r="CA14" s="137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9"/>
      <c r="CP14" s="137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  <c r="DE14" s="137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53"/>
      <c r="DW14" s="137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9"/>
      <c r="EL14" s="137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9"/>
    </row>
    <row r="15" spans="1:156" s="5" customFormat="1" ht="29.25" customHeight="1">
      <c r="A15" s="183" t="s">
        <v>157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1"/>
      <c r="AR15" s="135" t="s">
        <v>20</v>
      </c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63"/>
      <c r="BI15" s="137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53"/>
      <c r="CA15" s="137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9"/>
      <c r="CP15" s="137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  <c r="DE15" s="137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9"/>
      <c r="DW15" s="137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9"/>
      <c r="EL15" s="137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9"/>
    </row>
    <row r="16" spans="1:156" s="5" customFormat="1" ht="30" customHeight="1">
      <c r="A16" s="28"/>
      <c r="B16" s="98" t="s">
        <v>93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  <c r="AR16" s="152" t="s">
        <v>20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4"/>
      <c r="BI16" s="206">
        <f>CA16</f>
        <v>102397.76</v>
      </c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9"/>
      <c r="CA16" s="206">
        <f>CA18+CA19</f>
        <v>102397.76</v>
      </c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9"/>
      <c r="CP16" s="206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  <c r="DE16" s="206">
        <f>DW16</f>
        <v>102876.04</v>
      </c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9"/>
      <c r="DW16" s="206">
        <f>DW18+DW19</f>
        <v>102876.04</v>
      </c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9"/>
      <c r="EL16" s="206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9"/>
    </row>
    <row r="17" spans="1:156" s="5" customFormat="1" ht="15">
      <c r="A17" s="28"/>
      <c r="B17" s="98" t="s">
        <v>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  <c r="AR17" s="152" t="s">
        <v>20</v>
      </c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4"/>
      <c r="BI17" s="137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9"/>
      <c r="CA17" s="137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9"/>
      <c r="CP17" s="137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  <c r="DE17" s="137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9"/>
      <c r="DW17" s="137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9"/>
      <c r="EL17" s="137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9"/>
    </row>
    <row r="18" spans="1:156" s="5" customFormat="1" ht="30" customHeight="1">
      <c r="A18" s="28"/>
      <c r="B18" s="98" t="s">
        <v>130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2"/>
      <c r="AR18" s="152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4"/>
      <c r="BI18" s="206">
        <f>CA18</f>
        <v>21890</v>
      </c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8"/>
      <c r="CA18" s="206">
        <v>21890</v>
      </c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8"/>
      <c r="CP18" s="206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8"/>
      <c r="DE18" s="206">
        <f>DW18</f>
        <v>21890</v>
      </c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8"/>
      <c r="DW18" s="206">
        <v>21890</v>
      </c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8"/>
      <c r="EL18" s="206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8"/>
    </row>
    <row r="19" spans="1:156" s="5" customFormat="1" ht="31.5" customHeight="1">
      <c r="A19" s="28"/>
      <c r="B19" s="98" t="s">
        <v>131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2"/>
      <c r="AR19" s="152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4"/>
      <c r="BI19" s="206">
        <f>CA19</f>
        <v>80507.76</v>
      </c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56"/>
      <c r="CA19" s="206">
        <f>80000+507.76</f>
        <v>80507.76</v>
      </c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8"/>
      <c r="CP19" s="206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8"/>
      <c r="DE19" s="206">
        <f>DW19</f>
        <v>80986.04</v>
      </c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56"/>
      <c r="DW19" s="206">
        <f>80000+986.04</f>
        <v>80986.04</v>
      </c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8"/>
      <c r="EL19" s="206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8"/>
    </row>
    <row r="20" spans="1:156" s="5" customFormat="1" ht="30" customHeight="1">
      <c r="A20" s="28"/>
      <c r="B20" s="98" t="s">
        <v>134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9"/>
      <c r="AR20" s="152" t="s">
        <v>20</v>
      </c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4"/>
      <c r="BI20" s="137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9"/>
      <c r="CA20" s="137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9"/>
      <c r="CP20" s="137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9"/>
      <c r="DE20" s="137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9"/>
      <c r="DW20" s="137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9"/>
      <c r="EL20" s="137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9"/>
    </row>
    <row r="21" spans="1:156" s="5" customFormat="1" ht="30" customHeight="1">
      <c r="A21" s="28"/>
      <c r="B21" s="98" t="s">
        <v>55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152" t="s">
        <v>20</v>
      </c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4"/>
      <c r="BI21" s="137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9"/>
      <c r="CA21" s="137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9"/>
      <c r="CP21" s="137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9"/>
      <c r="DE21" s="137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9"/>
      <c r="DW21" s="137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9"/>
      <c r="EL21" s="137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9"/>
    </row>
    <row r="22" spans="1:156" s="29" customFormat="1" ht="15" customHeight="1">
      <c r="A22" s="14"/>
      <c r="B22" s="103" t="s">
        <v>22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  <c r="AR22" s="177">
        <v>900</v>
      </c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9"/>
      <c r="BI22" s="220">
        <f>CA22+CP22</f>
        <v>38186808.870000005</v>
      </c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7"/>
      <c r="CA22" s="220">
        <f>CA24+CA29+CA45</f>
        <v>38186808.870000005</v>
      </c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7"/>
      <c r="CP22" s="220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7"/>
      <c r="DE22" s="220">
        <f>DW22+EL22</f>
        <v>47808750.05000001</v>
      </c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7"/>
      <c r="DW22" s="220">
        <f>DW24+DW29+DW45</f>
        <v>47808750.05000001</v>
      </c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7"/>
      <c r="EL22" s="220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7"/>
    </row>
    <row r="23" spans="1:156" s="5" customFormat="1" ht="15" customHeight="1">
      <c r="A23" s="28"/>
      <c r="B23" s="98" t="s">
        <v>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152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4"/>
      <c r="BI23" s="137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9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9"/>
      <c r="CP23" s="137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9"/>
      <c r="DE23" s="137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9"/>
      <c r="DW23" s="137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9"/>
      <c r="EL23" s="137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9"/>
    </row>
    <row r="24" spans="1:156" s="5" customFormat="1" ht="30" customHeight="1">
      <c r="A24" s="28"/>
      <c r="B24" s="98" t="s">
        <v>29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9"/>
      <c r="AR24" s="152">
        <v>210</v>
      </c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4"/>
      <c r="BI24" s="206">
        <f>CA24</f>
        <v>35572282.57</v>
      </c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9"/>
      <c r="CA24" s="206">
        <f>CA26+CA27+CA28</f>
        <v>35572282.57</v>
      </c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9"/>
      <c r="CP24" s="137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  <c r="DE24" s="206">
        <f>DW24</f>
        <v>45155580.93000001</v>
      </c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9"/>
      <c r="DW24" s="206">
        <f>DW26+DW27+DW28</f>
        <v>45155580.93000001</v>
      </c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9"/>
      <c r="EL24" s="137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9"/>
    </row>
    <row r="25" spans="1:156" s="5" customFormat="1" ht="15" customHeight="1">
      <c r="A25" s="28"/>
      <c r="B25" s="98" t="s">
        <v>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9"/>
      <c r="AR25" s="152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4"/>
      <c r="BI25" s="137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9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9"/>
      <c r="CP25" s="137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  <c r="DE25" s="137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9"/>
      <c r="DW25" s="137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9"/>
      <c r="EL25" s="137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9"/>
    </row>
    <row r="26" spans="1:156" s="5" customFormat="1" ht="15" customHeight="1">
      <c r="A26" s="28"/>
      <c r="B26" s="98" t="s">
        <v>144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  <c r="AR26" s="152">
        <v>211</v>
      </c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4"/>
      <c r="BI26" s="137">
        <f>CA26</f>
        <v>27043033.62</v>
      </c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9"/>
      <c r="CA26" s="137">
        <v>27043033.62</v>
      </c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9"/>
      <c r="CP26" s="137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  <c r="DE26" s="137">
        <f>DW26</f>
        <v>34403510.7</v>
      </c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9"/>
      <c r="DW26" s="137">
        <v>34403510.7</v>
      </c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9"/>
      <c r="EL26" s="137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9"/>
    </row>
    <row r="27" spans="1:156" s="5" customFormat="1" ht="15" customHeight="1">
      <c r="A27" s="28"/>
      <c r="B27" s="98" t="s">
        <v>30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9"/>
      <c r="AR27" s="152">
        <v>212</v>
      </c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4"/>
      <c r="BI27" s="206">
        <f>CA27</f>
        <v>362210</v>
      </c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8"/>
      <c r="CA27" s="206">
        <v>362210</v>
      </c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8"/>
      <c r="CP27" s="137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  <c r="DE27" s="206">
        <f>DW27</f>
        <v>362210</v>
      </c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8"/>
      <c r="DW27" s="206">
        <v>362210</v>
      </c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8"/>
      <c r="EL27" s="137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9"/>
    </row>
    <row r="28" spans="1:156" s="5" customFormat="1" ht="30" customHeight="1">
      <c r="A28" s="28"/>
      <c r="B28" s="98" t="s">
        <v>145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152">
        <v>213</v>
      </c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4"/>
      <c r="BI28" s="206">
        <f>CA28</f>
        <v>8167038.95</v>
      </c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8"/>
      <c r="CA28" s="137">
        <v>8167038.95</v>
      </c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9"/>
      <c r="CP28" s="137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  <c r="DE28" s="206">
        <f>DW28</f>
        <v>10389860.23</v>
      </c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8"/>
      <c r="DW28" s="137">
        <v>10389860.23</v>
      </c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9"/>
      <c r="EL28" s="137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9"/>
    </row>
    <row r="29" spans="1:156" s="5" customFormat="1" ht="15" customHeight="1">
      <c r="A29" s="28"/>
      <c r="B29" s="98" t="s">
        <v>38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152">
        <v>220</v>
      </c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4"/>
      <c r="BI29" s="206">
        <f>CA29+CP29</f>
        <v>2364177.13</v>
      </c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9"/>
      <c r="CA29" s="206">
        <f>CA31+CA32+CA33+CA35+CA36+CA44</f>
        <v>2364177.13</v>
      </c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9"/>
      <c r="CP29" s="206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8"/>
      <c r="DE29" s="206">
        <f>DW29+EL29</f>
        <v>2402819.95</v>
      </c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9"/>
      <c r="DW29" s="206">
        <f>DW31+DW32+DW33+DW35+DW36+DW44</f>
        <v>2402819.95</v>
      </c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9"/>
      <c r="EL29" s="206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8"/>
    </row>
    <row r="30" spans="1:156" s="5" customFormat="1" ht="15" customHeight="1">
      <c r="A30" s="28"/>
      <c r="B30" s="98" t="s">
        <v>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152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4"/>
      <c r="BI30" s="137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9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9"/>
      <c r="CP30" s="137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9"/>
      <c r="DW30" s="137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9"/>
      <c r="EL30" s="137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9"/>
    </row>
    <row r="31" spans="1:156" s="5" customFormat="1" ht="15" customHeight="1">
      <c r="A31" s="28"/>
      <c r="B31" s="98" t="s">
        <v>31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152">
        <v>221</v>
      </c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4"/>
      <c r="BI31" s="206">
        <f>CA31</f>
        <v>58900</v>
      </c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8"/>
      <c r="CA31" s="206">
        <v>58900</v>
      </c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8"/>
      <c r="CP31" s="137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  <c r="DE31" s="206">
        <f>DW31</f>
        <v>58900</v>
      </c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8"/>
      <c r="DW31" s="206">
        <v>58900</v>
      </c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8"/>
      <c r="EL31" s="137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9"/>
    </row>
    <row r="32" spans="1:156" s="5" customFormat="1" ht="15" customHeight="1">
      <c r="A32" s="28"/>
      <c r="B32" s="98" t="s">
        <v>32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52">
        <v>222</v>
      </c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  <c r="BI32" s="206">
        <f>CA32</f>
        <v>53000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8"/>
      <c r="CA32" s="206">
        <f>23000+30000</f>
        <v>53000</v>
      </c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8"/>
      <c r="CP32" s="137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9"/>
      <c r="DE32" s="206">
        <f>DW32</f>
        <v>53000</v>
      </c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8"/>
      <c r="DW32" s="206">
        <f>23000+30000</f>
        <v>53000</v>
      </c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8"/>
      <c r="EL32" s="137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9"/>
    </row>
    <row r="33" spans="1:156" s="5" customFormat="1" ht="15" customHeight="1">
      <c r="A33" s="28"/>
      <c r="B33" s="98" t="s">
        <v>33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52">
        <v>223</v>
      </c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4"/>
      <c r="BI33" s="206">
        <f>CA33+CP33</f>
        <v>878274.33</v>
      </c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8"/>
      <c r="CA33" s="206">
        <f>867403.6+10870.73</f>
        <v>878274.33</v>
      </c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8"/>
      <c r="CP33" s="137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  <c r="DE33" s="206">
        <f>DW33+EL33</f>
        <v>916917.15</v>
      </c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8"/>
      <c r="DW33" s="206">
        <f>905568.14+11349.01</f>
        <v>916917.15</v>
      </c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8"/>
      <c r="EL33" s="137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9"/>
    </row>
    <row r="34" spans="1:156" s="5" customFormat="1" ht="30" customHeight="1">
      <c r="A34" s="28"/>
      <c r="B34" s="98" t="s">
        <v>34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52">
        <v>224</v>
      </c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4"/>
      <c r="BI34" s="206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8"/>
      <c r="CA34" s="206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8"/>
      <c r="CP34" s="137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  <c r="DE34" s="206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8"/>
      <c r="DW34" s="206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8"/>
      <c r="EL34" s="137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9"/>
    </row>
    <row r="35" spans="1:156" s="5" customFormat="1" ht="30" customHeight="1">
      <c r="A35" s="28"/>
      <c r="B35" s="98" t="s">
        <v>35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52">
        <v>225</v>
      </c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4"/>
      <c r="BI35" s="206">
        <f>CA35+CP35</f>
        <v>263304.51</v>
      </c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8"/>
      <c r="CA35" s="206">
        <f>17541+200000+45763.51</f>
        <v>263304.51</v>
      </c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8"/>
      <c r="CP35" s="137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  <c r="DE35" s="206">
        <f>DW35+EL35</f>
        <v>263304.51</v>
      </c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8"/>
      <c r="DW35" s="206">
        <f>17541+200000+45763.51</f>
        <v>263304.51</v>
      </c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8"/>
      <c r="EL35" s="137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9"/>
    </row>
    <row r="36" spans="1:156" s="5" customFormat="1" ht="15" customHeight="1">
      <c r="A36" s="28"/>
      <c r="B36" s="98" t="s">
        <v>36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52">
        <v>226</v>
      </c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4"/>
      <c r="BI36" s="206">
        <f>CA36+CP36</f>
        <v>478394.29000000004</v>
      </c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8"/>
      <c r="CA36" s="206">
        <f>282630.77+50000+100000+45763.52</f>
        <v>478394.29000000004</v>
      </c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8"/>
      <c r="CP36" s="137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9"/>
      <c r="DE36" s="206">
        <f>DW36+EL36</f>
        <v>478394.29000000004</v>
      </c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8"/>
      <c r="DW36" s="206">
        <f>282630.77+50000+100000+45763.52</f>
        <v>478394.29000000004</v>
      </c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8"/>
      <c r="EL36" s="137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9"/>
    </row>
    <row r="37" spans="1:156" s="5" customFormat="1" ht="30" customHeight="1">
      <c r="A37" s="28"/>
      <c r="B37" s="98" t="s">
        <v>39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152">
        <v>240</v>
      </c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4"/>
      <c r="BI37" s="206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8"/>
      <c r="CA37" s="206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8"/>
      <c r="CP37" s="137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  <c r="DE37" s="206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8"/>
      <c r="DW37" s="206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8"/>
      <c r="EL37" s="137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9"/>
    </row>
    <row r="38" spans="1:156" s="5" customFormat="1" ht="15" customHeight="1">
      <c r="A38" s="28"/>
      <c r="B38" s="98" t="s">
        <v>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152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4"/>
      <c r="BI38" s="206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8"/>
      <c r="CA38" s="206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8"/>
      <c r="CP38" s="137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  <c r="DE38" s="206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8"/>
      <c r="DW38" s="206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8"/>
      <c r="EL38" s="137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9"/>
    </row>
    <row r="39" spans="1:156" s="5" customFormat="1" ht="45" customHeight="1">
      <c r="A39" s="28"/>
      <c r="B39" s="98" t="s">
        <v>59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152">
        <v>241</v>
      </c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4"/>
      <c r="BI39" s="206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8"/>
      <c r="CA39" s="206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8"/>
      <c r="CP39" s="137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9"/>
      <c r="DE39" s="206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8"/>
      <c r="DW39" s="206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8"/>
      <c r="EL39" s="137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9"/>
    </row>
    <row r="40" spans="1:156" s="5" customFormat="1" ht="15">
      <c r="A40" s="28"/>
      <c r="B40" s="98" t="s">
        <v>56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9"/>
      <c r="AR40" s="152">
        <v>260</v>
      </c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4"/>
      <c r="BI40" s="206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8"/>
      <c r="CA40" s="206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8"/>
      <c r="CP40" s="137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  <c r="DE40" s="206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8"/>
      <c r="DW40" s="206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8"/>
      <c r="EL40" s="137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9"/>
    </row>
    <row r="41" spans="1:156" s="5" customFormat="1" ht="15">
      <c r="A41" s="28"/>
      <c r="B41" s="98" t="s">
        <v>1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9"/>
      <c r="AR41" s="152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4"/>
      <c r="BI41" s="206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8"/>
      <c r="CA41" s="206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8"/>
      <c r="CP41" s="137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9"/>
      <c r="DE41" s="206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8"/>
      <c r="DW41" s="206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8"/>
      <c r="EL41" s="137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9"/>
    </row>
    <row r="42" spans="1:156" s="5" customFormat="1" ht="30" customHeight="1">
      <c r="A42" s="28"/>
      <c r="B42" s="98" t="s">
        <v>57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  <c r="AR42" s="152">
        <v>262</v>
      </c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4"/>
      <c r="BI42" s="206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8"/>
      <c r="CA42" s="206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8"/>
      <c r="CP42" s="137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  <c r="DE42" s="206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8"/>
      <c r="DW42" s="206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8"/>
      <c r="EL42" s="137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9"/>
    </row>
    <row r="43" spans="1:156" s="5" customFormat="1" ht="45" customHeight="1">
      <c r="A43" s="28"/>
      <c r="B43" s="98" t="s">
        <v>94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152">
        <v>263</v>
      </c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4"/>
      <c r="BI43" s="206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8"/>
      <c r="CA43" s="206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8"/>
      <c r="CP43" s="137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9"/>
      <c r="DE43" s="206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8"/>
      <c r="DW43" s="206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8"/>
      <c r="EL43" s="137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9"/>
    </row>
    <row r="44" spans="1:156" s="5" customFormat="1" ht="15">
      <c r="A44" s="28"/>
      <c r="B44" s="98" t="s">
        <v>58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9"/>
      <c r="AR44" s="152">
        <v>290</v>
      </c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4"/>
      <c r="BI44" s="206">
        <f>CA44</f>
        <v>632304</v>
      </c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8"/>
      <c r="CA44" s="206">
        <v>632304</v>
      </c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8"/>
      <c r="CP44" s="137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9"/>
      <c r="DE44" s="206">
        <f>DW44</f>
        <v>632304</v>
      </c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8"/>
      <c r="DW44" s="206">
        <v>632304</v>
      </c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8"/>
      <c r="EL44" s="137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9"/>
    </row>
    <row r="45" spans="1:156" s="5" customFormat="1" ht="30" customHeight="1">
      <c r="A45" s="28"/>
      <c r="B45" s="98" t="s">
        <v>23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152">
        <v>300</v>
      </c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4"/>
      <c r="BI45" s="137">
        <f>CA45</f>
        <v>250349.16999999998</v>
      </c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9"/>
      <c r="CA45" s="137">
        <f>CA47+CA50</f>
        <v>250349.16999999998</v>
      </c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9"/>
      <c r="CP45" s="137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  <c r="DE45" s="137">
        <f>DW45</f>
        <v>250349.16999999998</v>
      </c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9"/>
      <c r="DW45" s="137">
        <f>DW47+DW50</f>
        <v>250349.16999999998</v>
      </c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9"/>
      <c r="EL45" s="137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9"/>
    </row>
    <row r="46" spans="1:156" s="5" customFormat="1" ht="15">
      <c r="A46" s="28"/>
      <c r="B46" s="98" t="s">
        <v>1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152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4"/>
      <c r="BI46" s="137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9"/>
      <c r="CA46" s="137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9"/>
      <c r="CP46" s="137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9"/>
      <c r="DE46" s="137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9"/>
      <c r="DW46" s="137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9"/>
      <c r="EL46" s="137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9"/>
    </row>
    <row r="47" spans="1:156" s="5" customFormat="1" ht="30" customHeight="1">
      <c r="A47" s="28"/>
      <c r="B47" s="98" t="s">
        <v>146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152">
        <v>310</v>
      </c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4"/>
      <c r="BI47" s="206">
        <f>CA47</f>
        <v>200000</v>
      </c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8"/>
      <c r="CA47" s="206">
        <f>100000+100000</f>
        <v>200000</v>
      </c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8"/>
      <c r="CP47" s="137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  <c r="DE47" s="206">
        <f>DW47</f>
        <v>200000</v>
      </c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8"/>
      <c r="DW47" s="206">
        <f>100000+100000</f>
        <v>200000</v>
      </c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8"/>
      <c r="EL47" s="137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9"/>
    </row>
    <row r="48" spans="1:156" s="5" customFormat="1" ht="30" customHeight="1">
      <c r="A48" s="28"/>
      <c r="B48" s="98" t="s">
        <v>95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9"/>
      <c r="AR48" s="152">
        <v>320</v>
      </c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4"/>
      <c r="BI48" s="137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37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9"/>
      <c r="CP48" s="137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9"/>
      <c r="DE48" s="137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9"/>
      <c r="DW48" s="137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9"/>
      <c r="EL48" s="137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9"/>
    </row>
    <row r="49" spans="1:156" s="5" customFormat="1" ht="30" customHeight="1">
      <c r="A49" s="28"/>
      <c r="B49" s="98" t="s">
        <v>96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9"/>
      <c r="AR49" s="152">
        <v>330</v>
      </c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4"/>
      <c r="BI49" s="137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9"/>
      <c r="CA49" s="137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9"/>
      <c r="CP49" s="137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  <c r="DE49" s="137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9"/>
      <c r="DW49" s="137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9"/>
      <c r="EL49" s="137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9"/>
    </row>
    <row r="50" spans="1:156" s="5" customFormat="1" ht="30" customHeight="1">
      <c r="A50" s="28"/>
      <c r="B50" s="98" t="s">
        <v>37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9"/>
      <c r="AR50" s="152">
        <v>340</v>
      </c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4"/>
      <c r="BI50" s="137">
        <f>CA50</f>
        <v>50349.17</v>
      </c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9"/>
      <c r="CA50" s="137">
        <v>50349.17</v>
      </c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137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  <c r="DE50" s="137">
        <f>DW50</f>
        <v>50349.17</v>
      </c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9"/>
      <c r="DW50" s="137">
        <v>50349.17</v>
      </c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9"/>
      <c r="EL50" s="137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9"/>
    </row>
    <row r="51" spans="1:156" s="5" customFormat="1" ht="30" customHeight="1">
      <c r="A51" s="28"/>
      <c r="B51" s="98" t="s">
        <v>110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9"/>
      <c r="AR51" s="152">
        <v>500</v>
      </c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4"/>
      <c r="BI51" s="137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9"/>
      <c r="CA51" s="137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9"/>
      <c r="CP51" s="137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9"/>
      <c r="DE51" s="137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9"/>
      <c r="DW51" s="137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9"/>
      <c r="EL51" s="137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9"/>
    </row>
    <row r="52" spans="1:156" s="5" customFormat="1" ht="15">
      <c r="A52" s="28"/>
      <c r="B52" s="98" t="s">
        <v>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152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4"/>
      <c r="BI52" s="137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9"/>
      <c r="CA52" s="137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9"/>
      <c r="CP52" s="137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  <c r="DE52" s="137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9"/>
      <c r="DW52" s="137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9"/>
      <c r="EL52" s="137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9"/>
    </row>
    <row r="53" spans="1:156" s="5" customFormat="1" ht="39" customHeight="1">
      <c r="A53" s="28"/>
      <c r="B53" s="98" t="s">
        <v>103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9"/>
      <c r="AR53" s="152">
        <v>520</v>
      </c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4"/>
      <c r="BI53" s="137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9"/>
      <c r="CA53" s="137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37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9"/>
      <c r="DE53" s="137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9"/>
      <c r="DW53" s="137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9"/>
      <c r="EL53" s="137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9"/>
    </row>
    <row r="54" spans="1:156" s="5" customFormat="1" ht="30" customHeight="1">
      <c r="A54" s="28"/>
      <c r="B54" s="98" t="s">
        <v>104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152">
        <v>530</v>
      </c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4"/>
      <c r="BI54" s="137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9"/>
      <c r="CA54" s="137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37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  <c r="DE54" s="137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9"/>
      <c r="DW54" s="137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9"/>
      <c r="EL54" s="137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9"/>
    </row>
    <row r="55" spans="1:156" s="5" customFormat="1" ht="15">
      <c r="A55" s="28"/>
      <c r="B55" s="161" t="s">
        <v>24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152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4"/>
      <c r="BI55" s="137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9"/>
      <c r="CA55" s="137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9"/>
      <c r="CP55" s="137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9"/>
      <c r="DE55" s="137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9"/>
      <c r="DW55" s="137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9"/>
      <c r="EL55" s="137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9"/>
    </row>
    <row r="56" spans="1:156" s="5" customFormat="1" ht="17.25" customHeight="1">
      <c r="A56" s="28"/>
      <c r="B56" s="98" t="s">
        <v>25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9"/>
      <c r="AR56" s="152" t="s">
        <v>20</v>
      </c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4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55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56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55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56"/>
    </row>
    <row r="57" spans="1:156" ht="15" customHeight="1">
      <c r="A57" s="54"/>
      <c r="B57" s="209" t="s">
        <v>147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10"/>
      <c r="AR57" s="213" t="s">
        <v>20</v>
      </c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5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3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3"/>
      <c r="EL57" s="205"/>
      <c r="EM57" s="205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</row>
    <row r="58" spans="1:156" ht="15">
      <c r="A58" s="55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2"/>
      <c r="AR58" s="216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8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204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204"/>
      <c r="EL58" s="205"/>
      <c r="EM58" s="205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</row>
  </sheetData>
  <sheetProtection/>
  <mergeCells count="420">
    <mergeCell ref="DW13:EK13"/>
    <mergeCell ref="EL13:EZ13"/>
    <mergeCell ref="EL14:EZ14"/>
    <mergeCell ref="EL15:EZ15"/>
    <mergeCell ref="CP14:DD14"/>
    <mergeCell ref="CP15:DD15"/>
    <mergeCell ref="DE14:DU14"/>
    <mergeCell ref="DE15:DV15"/>
    <mergeCell ref="DW14:EK14"/>
    <mergeCell ref="DW15:EK15"/>
    <mergeCell ref="CP13:DD13"/>
    <mergeCell ref="DE13:DV13"/>
    <mergeCell ref="CP7:DD7"/>
    <mergeCell ref="DE7:DV7"/>
    <mergeCell ref="CP8:DD8"/>
    <mergeCell ref="DE8:DV8"/>
    <mergeCell ref="CP9:DD9"/>
    <mergeCell ref="DE9:DV9"/>
    <mergeCell ref="A2:EZ2"/>
    <mergeCell ref="A3:EZ3"/>
    <mergeCell ref="A5:AQ6"/>
    <mergeCell ref="AR5:BH6"/>
    <mergeCell ref="BI5:DD5"/>
    <mergeCell ref="DE5:EZ5"/>
    <mergeCell ref="BI6:BZ6"/>
    <mergeCell ref="CA6:CO6"/>
    <mergeCell ref="CP6:DD6"/>
    <mergeCell ref="DE6:DV6"/>
    <mergeCell ref="BI8:BZ8"/>
    <mergeCell ref="CA8:CO8"/>
    <mergeCell ref="DW6:EK6"/>
    <mergeCell ref="EL6:EZ6"/>
    <mergeCell ref="B7:AQ7"/>
    <mergeCell ref="AR7:BH7"/>
    <mergeCell ref="BI7:BZ7"/>
    <mergeCell ref="CA7:CO7"/>
    <mergeCell ref="DW7:EK7"/>
    <mergeCell ref="EL7:EZ7"/>
    <mergeCell ref="DW8:EK8"/>
    <mergeCell ref="EL8:EZ8"/>
    <mergeCell ref="B10:AQ10"/>
    <mergeCell ref="AR10:BH10"/>
    <mergeCell ref="BI10:BZ10"/>
    <mergeCell ref="CA10:CO10"/>
    <mergeCell ref="BI9:BZ9"/>
    <mergeCell ref="CA9:CO9"/>
    <mergeCell ref="B8:AQ8"/>
    <mergeCell ref="AR8:BH8"/>
    <mergeCell ref="B12:AQ12"/>
    <mergeCell ref="AR12:BH12"/>
    <mergeCell ref="DW9:EK9"/>
    <mergeCell ref="EL9:EZ9"/>
    <mergeCell ref="DW10:EK10"/>
    <mergeCell ref="EL10:EZ10"/>
    <mergeCell ref="CP10:DD10"/>
    <mergeCell ref="DE10:DV10"/>
    <mergeCell ref="B9:AQ9"/>
    <mergeCell ref="AR9:BH9"/>
    <mergeCell ref="B11:AQ11"/>
    <mergeCell ref="AR11:BH11"/>
    <mergeCell ref="BI11:BZ11"/>
    <mergeCell ref="CA11:CO11"/>
    <mergeCell ref="CP11:DD11"/>
    <mergeCell ref="DE11:DV11"/>
    <mergeCell ref="BI12:BZ12"/>
    <mergeCell ref="CA12:CO12"/>
    <mergeCell ref="DW12:EK12"/>
    <mergeCell ref="EL12:EZ12"/>
    <mergeCell ref="CP12:DD12"/>
    <mergeCell ref="DE12:DV12"/>
    <mergeCell ref="DW11:EK11"/>
    <mergeCell ref="EL11:EZ11"/>
    <mergeCell ref="BI16:BZ16"/>
    <mergeCell ref="CA16:CO16"/>
    <mergeCell ref="DW16:EK16"/>
    <mergeCell ref="EL16:EZ16"/>
    <mergeCell ref="CP16:DD16"/>
    <mergeCell ref="DE16:DV16"/>
    <mergeCell ref="BI13:BY13"/>
    <mergeCell ref="BI14:BY14"/>
    <mergeCell ref="CP17:DD17"/>
    <mergeCell ref="DE17:DV17"/>
    <mergeCell ref="B16:AQ16"/>
    <mergeCell ref="AR16:BH16"/>
    <mergeCell ref="B17:AQ17"/>
    <mergeCell ref="AR17:BH17"/>
    <mergeCell ref="BI17:BZ17"/>
    <mergeCell ref="CA17:CO17"/>
    <mergeCell ref="DW17:EK17"/>
    <mergeCell ref="EL17:EZ17"/>
    <mergeCell ref="B18:AQ18"/>
    <mergeCell ref="AR18:BH18"/>
    <mergeCell ref="BI18:BZ18"/>
    <mergeCell ref="CA18:CO18"/>
    <mergeCell ref="CP18:DD18"/>
    <mergeCell ref="DE18:DV18"/>
    <mergeCell ref="DW18:EK18"/>
    <mergeCell ref="EL18:EZ18"/>
    <mergeCell ref="CP20:DD20"/>
    <mergeCell ref="DE20:DV20"/>
    <mergeCell ref="DW20:EK20"/>
    <mergeCell ref="EL20:EZ20"/>
    <mergeCell ref="B20:AQ20"/>
    <mergeCell ref="AR20:BH20"/>
    <mergeCell ref="BI20:BZ20"/>
    <mergeCell ref="CA20:CO20"/>
    <mergeCell ref="CP21:DD21"/>
    <mergeCell ref="DE21:DV21"/>
    <mergeCell ref="DW21:EK21"/>
    <mergeCell ref="EL21:EZ21"/>
    <mergeCell ref="B21:AQ21"/>
    <mergeCell ref="AR21:BH21"/>
    <mergeCell ref="BI21:BZ21"/>
    <mergeCell ref="CA21:CO21"/>
    <mergeCell ref="CP22:DD22"/>
    <mergeCell ref="DE22:DV22"/>
    <mergeCell ref="DW22:EK22"/>
    <mergeCell ref="EL22:EZ22"/>
    <mergeCell ref="B22:AQ22"/>
    <mergeCell ref="AR22:BH22"/>
    <mergeCell ref="BI22:BZ22"/>
    <mergeCell ref="CA22:CO22"/>
    <mergeCell ref="CP23:DD23"/>
    <mergeCell ref="DE23:DV23"/>
    <mergeCell ref="DW23:EK23"/>
    <mergeCell ref="EL23:EZ23"/>
    <mergeCell ref="B23:AQ23"/>
    <mergeCell ref="AR23:BH23"/>
    <mergeCell ref="BI23:BZ23"/>
    <mergeCell ref="CA23:CO23"/>
    <mergeCell ref="CP24:DD24"/>
    <mergeCell ref="DE24:DV24"/>
    <mergeCell ref="DW24:EK24"/>
    <mergeCell ref="EL24:EZ24"/>
    <mergeCell ref="B24:AQ24"/>
    <mergeCell ref="AR24:BH24"/>
    <mergeCell ref="BI24:BZ24"/>
    <mergeCell ref="CA24:CO24"/>
    <mergeCell ref="CP25:DD25"/>
    <mergeCell ref="DE25:DV25"/>
    <mergeCell ref="DW25:EK25"/>
    <mergeCell ref="EL25:EZ25"/>
    <mergeCell ref="B25:AQ25"/>
    <mergeCell ref="AR25:BH25"/>
    <mergeCell ref="BI25:BZ25"/>
    <mergeCell ref="CA25:CO25"/>
    <mergeCell ref="CP26:DD26"/>
    <mergeCell ref="DE26:DV26"/>
    <mergeCell ref="DW26:EK26"/>
    <mergeCell ref="EL26:EZ26"/>
    <mergeCell ref="B26:AQ26"/>
    <mergeCell ref="AR26:BH26"/>
    <mergeCell ref="BI26:BZ26"/>
    <mergeCell ref="CA26:CO26"/>
    <mergeCell ref="CP27:DD27"/>
    <mergeCell ref="DE27:DV27"/>
    <mergeCell ref="DW27:EK27"/>
    <mergeCell ref="EL27:EZ27"/>
    <mergeCell ref="B27:AQ27"/>
    <mergeCell ref="AR27:BH27"/>
    <mergeCell ref="BI27:BZ27"/>
    <mergeCell ref="CA27:CO27"/>
    <mergeCell ref="CP28:DD28"/>
    <mergeCell ref="DE28:DV28"/>
    <mergeCell ref="DW28:EK28"/>
    <mergeCell ref="EL28:EZ28"/>
    <mergeCell ref="B28:AQ28"/>
    <mergeCell ref="AR28:BH28"/>
    <mergeCell ref="BI28:BZ28"/>
    <mergeCell ref="CA28:CO28"/>
    <mergeCell ref="CP29:DD29"/>
    <mergeCell ref="DE29:DV29"/>
    <mergeCell ref="DW29:EK29"/>
    <mergeCell ref="EL29:EZ29"/>
    <mergeCell ref="B29:AQ29"/>
    <mergeCell ref="AR29:BH29"/>
    <mergeCell ref="BI29:BZ29"/>
    <mergeCell ref="CA29:CO29"/>
    <mergeCell ref="CP30:DD30"/>
    <mergeCell ref="DE30:DV30"/>
    <mergeCell ref="DW30:EK30"/>
    <mergeCell ref="EL30:EZ30"/>
    <mergeCell ref="B30:AQ30"/>
    <mergeCell ref="AR30:BH30"/>
    <mergeCell ref="BI30:BZ30"/>
    <mergeCell ref="CA30:CO30"/>
    <mergeCell ref="CP31:DD31"/>
    <mergeCell ref="DE31:DV31"/>
    <mergeCell ref="DW31:EK31"/>
    <mergeCell ref="EL31:EZ31"/>
    <mergeCell ref="B31:AQ31"/>
    <mergeCell ref="AR31:BH31"/>
    <mergeCell ref="BI31:BZ31"/>
    <mergeCell ref="CA31:CO31"/>
    <mergeCell ref="CP32:DD32"/>
    <mergeCell ref="DE32:DV32"/>
    <mergeCell ref="DW32:EK32"/>
    <mergeCell ref="EL32:EZ32"/>
    <mergeCell ref="B32:AQ32"/>
    <mergeCell ref="AR32:BH32"/>
    <mergeCell ref="BI32:BZ32"/>
    <mergeCell ref="CA32:CO32"/>
    <mergeCell ref="CP33:DD33"/>
    <mergeCell ref="DE33:DV33"/>
    <mergeCell ref="DW33:EK33"/>
    <mergeCell ref="EL33:EZ33"/>
    <mergeCell ref="B33:AQ33"/>
    <mergeCell ref="AR33:BH33"/>
    <mergeCell ref="BI33:BZ33"/>
    <mergeCell ref="CA33:CO33"/>
    <mergeCell ref="CP34:DD34"/>
    <mergeCell ref="DE34:DV34"/>
    <mergeCell ref="DW34:EK34"/>
    <mergeCell ref="EL34:EZ34"/>
    <mergeCell ref="B34:AQ34"/>
    <mergeCell ref="AR34:BH34"/>
    <mergeCell ref="BI34:BZ34"/>
    <mergeCell ref="CA34:CO34"/>
    <mergeCell ref="CP35:DD35"/>
    <mergeCell ref="DE35:DV35"/>
    <mergeCell ref="DW35:EK35"/>
    <mergeCell ref="EL35:EZ35"/>
    <mergeCell ref="B35:AQ35"/>
    <mergeCell ref="AR35:BH35"/>
    <mergeCell ref="BI35:BZ35"/>
    <mergeCell ref="CA35:CO35"/>
    <mergeCell ref="CP36:DD36"/>
    <mergeCell ref="DE36:DV36"/>
    <mergeCell ref="DW36:EK36"/>
    <mergeCell ref="EL36:EZ36"/>
    <mergeCell ref="B36:AQ36"/>
    <mergeCell ref="AR36:BH36"/>
    <mergeCell ref="BI36:BZ36"/>
    <mergeCell ref="CA36:CO36"/>
    <mergeCell ref="CP37:DD37"/>
    <mergeCell ref="DE37:DV37"/>
    <mergeCell ref="DW37:EK37"/>
    <mergeCell ref="EL37:EZ37"/>
    <mergeCell ref="B37:AQ37"/>
    <mergeCell ref="AR37:BH37"/>
    <mergeCell ref="BI37:BZ37"/>
    <mergeCell ref="CA37:CO37"/>
    <mergeCell ref="CP38:DD38"/>
    <mergeCell ref="DE38:DV38"/>
    <mergeCell ref="DW38:EK38"/>
    <mergeCell ref="EL38:EZ38"/>
    <mergeCell ref="B38:AQ38"/>
    <mergeCell ref="AR38:BH38"/>
    <mergeCell ref="BI38:BZ38"/>
    <mergeCell ref="CA38:CO38"/>
    <mergeCell ref="CP39:DD39"/>
    <mergeCell ref="DE39:DV39"/>
    <mergeCell ref="DW39:EK39"/>
    <mergeCell ref="EL39:EZ39"/>
    <mergeCell ref="B39:AQ39"/>
    <mergeCell ref="AR39:BH39"/>
    <mergeCell ref="BI39:BZ39"/>
    <mergeCell ref="CA39:CO39"/>
    <mergeCell ref="CP40:DD40"/>
    <mergeCell ref="DE40:DV40"/>
    <mergeCell ref="DW40:EK40"/>
    <mergeCell ref="EL40:EZ40"/>
    <mergeCell ref="B40:AQ40"/>
    <mergeCell ref="AR40:BH40"/>
    <mergeCell ref="BI40:BZ40"/>
    <mergeCell ref="CA40:CO40"/>
    <mergeCell ref="CP41:DD41"/>
    <mergeCell ref="DE41:DV41"/>
    <mergeCell ref="DW41:EK41"/>
    <mergeCell ref="EL41:EZ41"/>
    <mergeCell ref="B41:AQ41"/>
    <mergeCell ref="AR41:BH41"/>
    <mergeCell ref="BI41:BZ41"/>
    <mergeCell ref="CA41:CO41"/>
    <mergeCell ref="CP42:DD42"/>
    <mergeCell ref="DE42:DV42"/>
    <mergeCell ref="DW42:EK42"/>
    <mergeCell ref="EL42:EZ42"/>
    <mergeCell ref="B42:AQ42"/>
    <mergeCell ref="AR42:BH42"/>
    <mergeCell ref="BI42:BZ42"/>
    <mergeCell ref="CA42:CO42"/>
    <mergeCell ref="CP43:DD43"/>
    <mergeCell ref="DE43:DV43"/>
    <mergeCell ref="DW43:EK43"/>
    <mergeCell ref="EL43:EZ43"/>
    <mergeCell ref="B43:AQ43"/>
    <mergeCell ref="AR43:BH43"/>
    <mergeCell ref="BI43:BZ43"/>
    <mergeCell ref="CA43:CO43"/>
    <mergeCell ref="CP44:DD44"/>
    <mergeCell ref="DE44:DV44"/>
    <mergeCell ref="DW44:EK44"/>
    <mergeCell ref="EL44:EZ44"/>
    <mergeCell ref="B44:AQ44"/>
    <mergeCell ref="AR44:BH44"/>
    <mergeCell ref="BI44:BZ44"/>
    <mergeCell ref="CA44:CO44"/>
    <mergeCell ref="DW45:EK45"/>
    <mergeCell ref="DW46:EK46"/>
    <mergeCell ref="EL45:EZ45"/>
    <mergeCell ref="B45:AQ45"/>
    <mergeCell ref="AR45:BH45"/>
    <mergeCell ref="BI45:BZ45"/>
    <mergeCell ref="CA45:CO45"/>
    <mergeCell ref="B46:AQ46"/>
    <mergeCell ref="AR46:BH46"/>
    <mergeCell ref="BI46:BZ46"/>
    <mergeCell ref="CA46:CO46"/>
    <mergeCell ref="DE46:DV46"/>
    <mergeCell ref="CP45:DD45"/>
    <mergeCell ref="DE45:DV45"/>
    <mergeCell ref="B48:AQ48"/>
    <mergeCell ref="EL46:EZ46"/>
    <mergeCell ref="B47:AQ47"/>
    <mergeCell ref="AR47:BH47"/>
    <mergeCell ref="BI47:BZ47"/>
    <mergeCell ref="CA47:CO47"/>
    <mergeCell ref="CP47:DD47"/>
    <mergeCell ref="DE47:DV47"/>
    <mergeCell ref="DW47:EK47"/>
    <mergeCell ref="EL47:EZ47"/>
    <mergeCell ref="B49:AQ49"/>
    <mergeCell ref="AR49:BH49"/>
    <mergeCell ref="BI49:BZ49"/>
    <mergeCell ref="CA49:CO49"/>
    <mergeCell ref="CP49:DD49"/>
    <mergeCell ref="DE49:DV49"/>
    <mergeCell ref="DW50:EK50"/>
    <mergeCell ref="AR50:BH50"/>
    <mergeCell ref="BI50:BZ50"/>
    <mergeCell ref="CA50:CO50"/>
    <mergeCell ref="CP50:DD50"/>
    <mergeCell ref="EL48:EZ48"/>
    <mergeCell ref="DW49:EK49"/>
    <mergeCell ref="EL49:EZ49"/>
    <mergeCell ref="DE51:DV51"/>
    <mergeCell ref="DW51:EK51"/>
    <mergeCell ref="EL51:EZ51"/>
    <mergeCell ref="DE50:DV50"/>
    <mergeCell ref="DW48:EK48"/>
    <mergeCell ref="AR48:BH48"/>
    <mergeCell ref="BI48:BZ48"/>
    <mergeCell ref="CA48:CO48"/>
    <mergeCell ref="CP48:DD48"/>
    <mergeCell ref="DE48:DV48"/>
    <mergeCell ref="B52:AQ52"/>
    <mergeCell ref="AR52:BH52"/>
    <mergeCell ref="BI52:BZ52"/>
    <mergeCell ref="CA52:CO52"/>
    <mergeCell ref="EL50:EZ50"/>
    <mergeCell ref="B51:AQ51"/>
    <mergeCell ref="AR51:BH51"/>
    <mergeCell ref="BI51:BZ51"/>
    <mergeCell ref="CA51:CO51"/>
    <mergeCell ref="CP51:DD51"/>
    <mergeCell ref="DW52:EK52"/>
    <mergeCell ref="EL52:EZ52"/>
    <mergeCell ref="B53:AQ53"/>
    <mergeCell ref="AR53:BH53"/>
    <mergeCell ref="BI53:BZ53"/>
    <mergeCell ref="CA53:CO53"/>
    <mergeCell ref="CP53:DD53"/>
    <mergeCell ref="DE53:DV53"/>
    <mergeCell ref="DW53:EK53"/>
    <mergeCell ref="EL53:EZ53"/>
    <mergeCell ref="EL54:EZ54"/>
    <mergeCell ref="DW55:EK55"/>
    <mergeCell ref="EL55:EZ55"/>
    <mergeCell ref="DW56:EK56"/>
    <mergeCell ref="EL56:EZ56"/>
    <mergeCell ref="DW54:EK54"/>
    <mergeCell ref="BI56:BZ56"/>
    <mergeCell ref="CA56:CO56"/>
    <mergeCell ref="CP56:DD56"/>
    <mergeCell ref="DE56:DV56"/>
    <mergeCell ref="B55:AQ55"/>
    <mergeCell ref="AR55:BH55"/>
    <mergeCell ref="BI55:BZ55"/>
    <mergeCell ref="CA55:CO55"/>
    <mergeCell ref="CA19:CO19"/>
    <mergeCell ref="CP19:DD19"/>
    <mergeCell ref="CP55:DD55"/>
    <mergeCell ref="DE57:DV58"/>
    <mergeCell ref="DE55:DV55"/>
    <mergeCell ref="CP57:DD58"/>
    <mergeCell ref="DE54:DV54"/>
    <mergeCell ref="CP52:DD52"/>
    <mergeCell ref="DE52:DV52"/>
    <mergeCell ref="CP46:DD46"/>
    <mergeCell ref="AR54:BH54"/>
    <mergeCell ref="B50:AQ50"/>
    <mergeCell ref="DW19:EK19"/>
    <mergeCell ref="B57:AQ58"/>
    <mergeCell ref="AR57:BH58"/>
    <mergeCell ref="BI57:BZ58"/>
    <mergeCell ref="CA57:CO58"/>
    <mergeCell ref="BI54:BZ54"/>
    <mergeCell ref="CA54:CO54"/>
    <mergeCell ref="CP54:DD54"/>
    <mergeCell ref="DW57:EK58"/>
    <mergeCell ref="EL57:EZ58"/>
    <mergeCell ref="B19:AQ19"/>
    <mergeCell ref="AR19:BH19"/>
    <mergeCell ref="BI19:BY19"/>
    <mergeCell ref="EL19:EZ19"/>
    <mergeCell ref="B56:AQ56"/>
    <mergeCell ref="AR56:BH56"/>
    <mergeCell ref="DE19:DU19"/>
    <mergeCell ref="B54:AQ54"/>
    <mergeCell ref="BI15:BY15"/>
    <mergeCell ref="CA13:CO13"/>
    <mergeCell ref="B14:AQ14"/>
    <mergeCell ref="A13:AQ13"/>
    <mergeCell ref="A15:AQ15"/>
    <mergeCell ref="AR13:BH13"/>
    <mergeCell ref="AR14:BH14"/>
    <mergeCell ref="AR15:BH15"/>
    <mergeCell ref="CA14:CO14"/>
    <mergeCell ref="CA15:CO15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TS96</cp:lastModifiedBy>
  <cp:lastPrinted>2015-03-03T09:15:45Z</cp:lastPrinted>
  <dcterms:created xsi:type="dcterms:W3CDTF">2010-11-26T07:12:57Z</dcterms:created>
  <dcterms:modified xsi:type="dcterms:W3CDTF">2015-03-03T09:15:51Z</dcterms:modified>
  <cp:category/>
  <cp:version/>
  <cp:contentType/>
  <cp:contentStatus/>
</cp:coreProperties>
</file>